
<file path=[Content_Types].xml><?xml version="1.0" encoding="utf-8"?>
<Types xmlns="http://schemas.openxmlformats.org/package/2006/content-types">
  <Default Extension="jpeg" ContentType="image/jpeg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2"/>
  <workbookPr defaultThemeVersion="166925"/>
  <mc:AlternateContent xmlns:mc="http://schemas.openxmlformats.org/markup-compatibility/2006">
    <mc:Choice Requires="x15">
      <x15ac:absPath xmlns:x15ac="http://schemas.microsoft.com/office/spreadsheetml/2010/11/ac" url="C:\SUB DIRECCION FCIERA1\CIERRE  FISCAL 2024\CORTE SEMESTRAL 2024\CARGADOS A DIGECOG\"/>
    </mc:Choice>
  </mc:AlternateContent>
  <xr:revisionPtr revIDLastSave="0" documentId="8_{CFF53B0D-91BD-4B8D-970B-AAAD20E203F5}" xr6:coauthVersionLast="47" xr6:coauthVersionMax="47" xr10:uidLastSave="{00000000-0000-0000-0000-000000000000}"/>
  <bookViews>
    <workbookView xWindow="-108" yWindow="-108" windowWidth="23256" windowHeight="12576" xr2:uid="{A32916F6-B541-4AB5-96D9-F4ED7CCBF8FA}"/>
  </bookViews>
  <sheets>
    <sheet name="Hoja1" sheetId="1" r:id="rId1"/>
  </sheets>
  <externalReferences>
    <externalReference r:id="rId2"/>
  </externalReferenc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D560" i="1" l="1"/>
  <c r="C560" i="1"/>
  <c r="D559" i="1"/>
  <c r="C558" i="1"/>
  <c r="C557" i="1"/>
  <c r="C556" i="1"/>
  <c r="C555" i="1"/>
  <c r="C554" i="1"/>
  <c r="C553" i="1"/>
  <c r="C559" i="1" s="1"/>
  <c r="D548" i="1"/>
  <c r="C548" i="1"/>
  <c r="D547" i="1"/>
  <c r="C546" i="1"/>
  <c r="C545" i="1"/>
  <c r="C544" i="1"/>
  <c r="C543" i="1"/>
  <c r="C542" i="1"/>
  <c r="C541" i="1"/>
  <c r="C540" i="1"/>
  <c r="C539" i="1"/>
  <c r="C538" i="1"/>
  <c r="C537" i="1"/>
  <c r="C536" i="1"/>
  <c r="C535" i="1"/>
  <c r="C534" i="1"/>
  <c r="C533" i="1"/>
  <c r="C532" i="1"/>
  <c r="C531" i="1"/>
  <c r="C530" i="1"/>
  <c r="C529" i="1"/>
  <c r="C528" i="1"/>
  <c r="C527" i="1"/>
  <c r="C526" i="1"/>
  <c r="C525" i="1"/>
  <c r="C524" i="1"/>
  <c r="C523" i="1"/>
  <c r="C522" i="1"/>
  <c r="C521" i="1"/>
  <c r="C520" i="1"/>
  <c r="C519" i="1"/>
  <c r="C518" i="1"/>
  <c r="C517" i="1"/>
  <c r="C516" i="1"/>
  <c r="C514" i="1"/>
  <c r="C513" i="1"/>
  <c r="C512" i="1"/>
  <c r="C511" i="1"/>
  <c r="C510" i="1"/>
  <c r="C509" i="1"/>
  <c r="C508" i="1"/>
  <c r="C507" i="1"/>
  <c r="C506" i="1"/>
  <c r="C505" i="1"/>
  <c r="C504" i="1"/>
  <c r="C503" i="1"/>
  <c r="C502" i="1"/>
  <c r="C501" i="1"/>
  <c r="C500" i="1"/>
  <c r="C499" i="1"/>
  <c r="C498" i="1"/>
  <c r="C497" i="1"/>
  <c r="C496" i="1"/>
  <c r="C495" i="1"/>
  <c r="C494" i="1"/>
  <c r="C493" i="1"/>
  <c r="C492" i="1"/>
  <c r="C491" i="1"/>
  <c r="C490" i="1"/>
  <c r="C489" i="1"/>
  <c r="C488" i="1"/>
  <c r="C487" i="1"/>
  <c r="C486" i="1"/>
  <c r="C485" i="1"/>
  <c r="C484" i="1"/>
  <c r="C483" i="1"/>
  <c r="C482" i="1"/>
  <c r="C481" i="1"/>
  <c r="C480" i="1"/>
  <c r="C479" i="1"/>
  <c r="C478" i="1"/>
  <c r="C547" i="1" s="1"/>
  <c r="D474" i="1"/>
  <c r="C474" i="1"/>
  <c r="D472" i="1"/>
  <c r="C471" i="1"/>
  <c r="C470" i="1"/>
  <c r="C469" i="1"/>
  <c r="C472" i="1" s="1"/>
  <c r="D468" i="1"/>
  <c r="D473" i="1" s="1"/>
  <c r="C467" i="1"/>
  <c r="C468" i="1" s="1"/>
  <c r="C473" i="1" s="1"/>
  <c r="C466" i="1"/>
  <c r="C465" i="1"/>
  <c r="D460" i="1"/>
  <c r="C460" i="1"/>
  <c r="C458" i="1"/>
  <c r="D457" i="1"/>
  <c r="D459" i="1" s="1"/>
  <c r="C457" i="1"/>
  <c r="C456" i="1"/>
  <c r="C455" i="1"/>
  <c r="C454" i="1"/>
  <c r="C453" i="1"/>
  <c r="C452" i="1"/>
  <c r="C451" i="1"/>
  <c r="C450" i="1"/>
  <c r="C449" i="1"/>
  <c r="C448" i="1"/>
  <c r="C447" i="1"/>
  <c r="C446" i="1"/>
  <c r="C445" i="1"/>
  <c r="C444" i="1"/>
  <c r="C443" i="1"/>
  <c r="C442" i="1"/>
  <c r="C441" i="1"/>
  <c r="C440" i="1"/>
  <c r="C439" i="1"/>
  <c r="C438" i="1"/>
  <c r="C437" i="1"/>
  <c r="C436" i="1"/>
  <c r="C435" i="1"/>
  <c r="C434" i="1"/>
  <c r="C433" i="1"/>
  <c r="C432" i="1"/>
  <c r="C431" i="1"/>
  <c r="C430" i="1"/>
  <c r="C429" i="1"/>
  <c r="C428" i="1"/>
  <c r="C427" i="1"/>
  <c r="C426" i="1"/>
  <c r="C425" i="1"/>
  <c r="C424" i="1"/>
  <c r="C423" i="1"/>
  <c r="C422" i="1"/>
  <c r="C421" i="1"/>
  <c r="C420" i="1"/>
  <c r="C419" i="1"/>
  <c r="C418" i="1"/>
  <c r="C417" i="1"/>
  <c r="C416" i="1"/>
  <c r="C415" i="1"/>
  <c r="C414" i="1"/>
  <c r="C413" i="1"/>
  <c r="C412" i="1"/>
  <c r="C459" i="1" s="1"/>
  <c r="D407" i="1"/>
  <c r="C407" i="1"/>
  <c r="D406" i="1"/>
  <c r="C406" i="1"/>
  <c r="C405" i="1"/>
  <c r="C404" i="1"/>
  <c r="C403" i="1"/>
  <c r="C402" i="1"/>
  <c r="D397" i="1"/>
  <c r="C397" i="1"/>
  <c r="D396" i="1"/>
  <c r="C395" i="1"/>
  <c r="C394" i="1"/>
  <c r="C393" i="1"/>
  <c r="C392" i="1"/>
  <c r="C391" i="1"/>
  <c r="C390" i="1"/>
  <c r="C389" i="1"/>
  <c r="C388" i="1"/>
  <c r="C387" i="1"/>
  <c r="C386" i="1"/>
  <c r="C385" i="1"/>
  <c r="C384" i="1"/>
  <c r="C383" i="1"/>
  <c r="C382" i="1"/>
  <c r="C381" i="1"/>
  <c r="C380" i="1"/>
  <c r="C379" i="1"/>
  <c r="C378" i="1"/>
  <c r="C377" i="1"/>
  <c r="C376" i="1"/>
  <c r="C375" i="1"/>
  <c r="C374" i="1"/>
  <c r="C373" i="1"/>
  <c r="C396" i="1" s="1"/>
  <c r="D368" i="1"/>
  <c r="C368" i="1"/>
  <c r="D366" i="1"/>
  <c r="D367" i="1" s="1"/>
  <c r="C365" i="1"/>
  <c r="C366" i="1" s="1"/>
  <c r="C364" i="1"/>
  <c r="C363" i="1"/>
  <c r="D362" i="1"/>
  <c r="C361" i="1"/>
  <c r="C360" i="1"/>
  <c r="C359" i="1"/>
  <c r="C358" i="1"/>
  <c r="C357" i="1"/>
  <c r="C356" i="1"/>
  <c r="C355" i="1"/>
  <c r="C354" i="1"/>
  <c r="C353" i="1"/>
  <c r="C352" i="1"/>
  <c r="C351" i="1"/>
  <c r="C350" i="1"/>
  <c r="C349" i="1"/>
  <c r="C348" i="1"/>
  <c r="C347" i="1"/>
  <c r="C346" i="1"/>
  <c r="C345" i="1"/>
  <c r="C344" i="1"/>
  <c r="C343" i="1"/>
  <c r="C342" i="1"/>
  <c r="C341" i="1"/>
  <c r="C340" i="1"/>
  <c r="C339" i="1"/>
  <c r="C338" i="1"/>
  <c r="C337" i="1"/>
  <c r="C336" i="1"/>
  <c r="C335" i="1"/>
  <c r="C334" i="1"/>
  <c r="C333" i="1"/>
  <c r="C332" i="1"/>
  <c r="C331" i="1"/>
  <c r="C330" i="1"/>
  <c r="C329" i="1"/>
  <c r="C328" i="1"/>
  <c r="C327" i="1"/>
  <c r="C326" i="1"/>
  <c r="C325" i="1"/>
  <c r="C324" i="1"/>
  <c r="C323" i="1"/>
  <c r="C322" i="1"/>
  <c r="C321" i="1"/>
  <c r="C320" i="1"/>
  <c r="C319" i="1"/>
  <c r="C318" i="1"/>
  <c r="C317" i="1"/>
  <c r="C316" i="1"/>
  <c r="C315" i="1"/>
  <c r="C314" i="1"/>
  <c r="C313" i="1"/>
  <c r="C312" i="1"/>
  <c r="C311" i="1"/>
  <c r="C310" i="1"/>
  <c r="C309" i="1"/>
  <c r="C308" i="1"/>
  <c r="C307" i="1"/>
  <c r="C306" i="1"/>
  <c r="C305" i="1"/>
  <c r="C304" i="1"/>
  <c r="C303" i="1"/>
  <c r="C302" i="1"/>
  <c r="C301" i="1"/>
  <c r="C300" i="1"/>
  <c r="C299" i="1"/>
  <c r="C298" i="1"/>
  <c r="C297" i="1"/>
  <c r="C296" i="1"/>
  <c r="C295" i="1"/>
  <c r="C294" i="1"/>
  <c r="C293" i="1"/>
  <c r="C292" i="1"/>
  <c r="C291" i="1"/>
  <c r="C290" i="1"/>
  <c r="C289" i="1"/>
  <c r="C288" i="1"/>
  <c r="C287" i="1"/>
  <c r="C286" i="1"/>
  <c r="C285" i="1"/>
  <c r="C284" i="1"/>
  <c r="C283" i="1"/>
  <c r="C282" i="1"/>
  <c r="C281" i="1"/>
  <c r="C280" i="1"/>
  <c r="C279" i="1"/>
  <c r="C278" i="1"/>
  <c r="C277" i="1"/>
  <c r="C276" i="1"/>
  <c r="C275" i="1"/>
  <c r="C274" i="1"/>
  <c r="C273" i="1"/>
  <c r="C272" i="1"/>
  <c r="C271" i="1"/>
  <c r="C270" i="1"/>
  <c r="C269" i="1"/>
  <c r="C268" i="1"/>
  <c r="C267" i="1"/>
  <c r="C266" i="1"/>
  <c r="C265" i="1"/>
  <c r="C264" i="1"/>
  <c r="C263" i="1"/>
  <c r="C262" i="1"/>
  <c r="C261" i="1"/>
  <c r="C260" i="1"/>
  <c r="C259" i="1"/>
  <c r="C258" i="1"/>
  <c r="C257" i="1"/>
  <c r="C256" i="1"/>
  <c r="C255" i="1"/>
  <c r="C254" i="1"/>
  <c r="C253" i="1"/>
  <c r="C252" i="1"/>
  <c r="C251" i="1"/>
  <c r="C250" i="1"/>
  <c r="C249" i="1"/>
  <c r="C248" i="1"/>
  <c r="C247" i="1"/>
  <c r="C362" i="1" s="1"/>
  <c r="D242" i="1"/>
  <c r="C242" i="1"/>
  <c r="D241" i="1"/>
  <c r="C240" i="1"/>
  <c r="C237" i="1"/>
  <c r="C236" i="1"/>
  <c r="C235" i="1"/>
  <c r="C234" i="1"/>
  <c r="C241" i="1" s="1"/>
  <c r="C233" i="1"/>
  <c r="C232" i="1"/>
  <c r="C231" i="1"/>
  <c r="C230" i="1"/>
  <c r="D226" i="1"/>
  <c r="C226" i="1"/>
  <c r="D224" i="1"/>
  <c r="D225" i="1" s="1"/>
  <c r="C224" i="1"/>
  <c r="C225" i="1" s="1"/>
  <c r="D220" i="1"/>
  <c r="C220" i="1"/>
  <c r="D219" i="1"/>
  <c r="C218" i="1"/>
  <c r="C217" i="1"/>
  <c r="C216" i="1"/>
  <c r="C215" i="1"/>
  <c r="C214" i="1"/>
  <c r="C213" i="1"/>
  <c r="C212" i="1"/>
  <c r="C211" i="1"/>
  <c r="C210" i="1"/>
  <c r="C209" i="1"/>
  <c r="C208" i="1"/>
  <c r="C207" i="1"/>
  <c r="C206" i="1"/>
  <c r="C205" i="1"/>
  <c r="C204" i="1"/>
  <c r="C203" i="1"/>
  <c r="C202" i="1"/>
  <c r="C201" i="1"/>
  <c r="C219" i="1" s="1"/>
  <c r="D193" i="1"/>
  <c r="D194" i="1" s="1"/>
  <c r="C193" i="1"/>
  <c r="C194" i="1" s="1"/>
  <c r="C189" i="1"/>
  <c r="D180" i="1"/>
  <c r="C180" i="1"/>
  <c r="D178" i="1"/>
  <c r="D179" i="1" s="1"/>
  <c r="C178" i="1"/>
  <c r="C179" i="1" s="1"/>
  <c r="D173" i="1"/>
  <c r="C173" i="1"/>
  <c r="D172" i="1"/>
  <c r="C171" i="1"/>
  <c r="C170" i="1"/>
  <c r="C169" i="1"/>
  <c r="C167" i="1"/>
  <c r="C166" i="1"/>
  <c r="C164" i="1"/>
  <c r="C163" i="1"/>
  <c r="C162" i="1"/>
  <c r="C161" i="1"/>
  <c r="C160" i="1"/>
  <c r="C159" i="1"/>
  <c r="C158" i="1"/>
  <c r="C157" i="1"/>
  <c r="C172" i="1" s="1"/>
  <c r="C156" i="1"/>
  <c r="C154" i="1"/>
  <c r="C153" i="1"/>
  <c r="C152" i="1"/>
  <c r="C151" i="1"/>
  <c r="C150" i="1"/>
  <c r="C149" i="1"/>
  <c r="C148" i="1"/>
  <c r="C145" i="1"/>
  <c r="D140" i="1"/>
  <c r="C140" i="1"/>
  <c r="D139" i="1"/>
  <c r="C138" i="1"/>
  <c r="C137" i="1"/>
  <c r="C136" i="1"/>
  <c r="C135" i="1"/>
  <c r="C134" i="1"/>
  <c r="C133" i="1"/>
  <c r="C132" i="1"/>
  <c r="C131" i="1"/>
  <c r="C130" i="1"/>
  <c r="C129" i="1"/>
  <c r="C139" i="1" s="1"/>
  <c r="D124" i="1"/>
  <c r="D123" i="1"/>
  <c r="C122" i="1"/>
  <c r="C121" i="1"/>
  <c r="C120" i="1"/>
  <c r="C123" i="1" s="1"/>
  <c r="C124" i="1" s="1"/>
  <c r="D115" i="1"/>
  <c r="C115" i="1"/>
  <c r="D114" i="1"/>
  <c r="C113" i="1"/>
  <c r="C112" i="1"/>
  <c r="C114" i="1" s="1"/>
  <c r="C111" i="1"/>
  <c r="C110" i="1"/>
  <c r="C109" i="1"/>
  <c r="D105" i="1"/>
  <c r="C105" i="1"/>
  <c r="D104" i="1"/>
  <c r="C103" i="1"/>
  <c r="C102" i="1"/>
  <c r="C101" i="1"/>
  <c r="C100" i="1"/>
  <c r="C99" i="1"/>
  <c r="C98" i="1"/>
  <c r="C97" i="1"/>
  <c r="C96" i="1"/>
  <c r="C95" i="1"/>
  <c r="C94" i="1"/>
  <c r="C93" i="1"/>
  <c r="C92" i="1"/>
  <c r="C91" i="1"/>
  <c r="C90" i="1"/>
  <c r="C89" i="1"/>
  <c r="C88" i="1"/>
  <c r="C87" i="1"/>
  <c r="C86" i="1"/>
  <c r="C85" i="1"/>
  <c r="C84" i="1"/>
  <c r="C83" i="1"/>
  <c r="C82" i="1"/>
  <c r="C81" i="1"/>
  <c r="C80" i="1"/>
  <c r="C79" i="1"/>
  <c r="C78" i="1"/>
  <c r="C77" i="1"/>
  <c r="C76" i="1"/>
  <c r="C104" i="1" s="1"/>
  <c r="D72" i="1"/>
  <c r="C72" i="1"/>
  <c r="D71" i="1"/>
  <c r="C70" i="1"/>
  <c r="C69" i="1"/>
  <c r="C68" i="1"/>
  <c r="C67" i="1"/>
  <c r="C66" i="1"/>
  <c r="C65" i="1"/>
  <c r="C64" i="1"/>
  <c r="C63" i="1"/>
  <c r="C62" i="1"/>
  <c r="C71" i="1" s="1"/>
  <c r="C61" i="1"/>
  <c r="C60" i="1"/>
  <c r="D56" i="1"/>
  <c r="C56" i="1"/>
  <c r="D55" i="1"/>
  <c r="C54" i="1"/>
  <c r="C53" i="1"/>
  <c r="C52" i="1"/>
  <c r="C55" i="1" s="1"/>
  <c r="D48" i="1"/>
  <c r="C48" i="1"/>
  <c r="D45" i="1"/>
  <c r="D46" i="1" s="1"/>
  <c r="C44" i="1"/>
  <c r="C43" i="1"/>
  <c r="C42" i="1"/>
  <c r="C41" i="1"/>
  <c r="C40" i="1"/>
  <c r="C45" i="1" s="1"/>
  <c r="C46" i="1" s="1"/>
  <c r="D38" i="1"/>
  <c r="C37" i="1"/>
  <c r="C36" i="1"/>
  <c r="C35" i="1"/>
  <c r="C38" i="1" s="1"/>
  <c r="D34" i="1"/>
  <c r="C33" i="1"/>
  <c r="C32" i="1"/>
  <c r="C31" i="1"/>
  <c r="C30" i="1"/>
  <c r="C34" i="1" s="1"/>
  <c r="D29" i="1"/>
  <c r="D39" i="1" s="1"/>
  <c r="D47" i="1" s="1"/>
  <c r="C28" i="1"/>
  <c r="C27" i="1"/>
  <c r="C26" i="1"/>
  <c r="C25" i="1"/>
  <c r="C24" i="1"/>
  <c r="C23" i="1"/>
  <c r="C29" i="1" s="1"/>
  <c r="D22" i="1"/>
  <c r="C21" i="1"/>
  <c r="C20" i="1"/>
  <c r="C19" i="1"/>
  <c r="C22" i="1" s="1"/>
  <c r="C18" i="1"/>
  <c r="C17" i="1"/>
  <c r="D16" i="1"/>
  <c r="C15" i="1"/>
  <c r="C16" i="1" s="1"/>
  <c r="C39" i="1" l="1"/>
  <c r="C47" i="1" s="1"/>
  <c r="C367" i="1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Dicna Perdomo de Mota</author>
  </authors>
  <commentList>
    <comment ref="D184" authorId="0" shapeId="0" xr:uid="{47921548-C75D-4F9F-9460-47AFE24DD7E5}">
      <text>
        <r>
          <rPr>
            <b/>
            <sz val="9"/>
            <color indexed="81"/>
            <rFont val="Tahoma"/>
            <family val="2"/>
          </rPr>
          <t>Dicna Perdomo de Mota:</t>
        </r>
        <r>
          <rPr>
            <sz val="9"/>
            <color indexed="81"/>
            <rFont val="Tahoma"/>
            <family val="2"/>
          </rPr>
          <t xml:space="preserve">
el comparativo es junio</t>
        </r>
      </text>
    </comment>
    <comment ref="B193" authorId="0" shapeId="0" xr:uid="{6522155E-98BC-4EBD-AC25-9897EF363604}">
      <text>
        <r>
          <rPr>
            <b/>
            <sz val="9"/>
            <color indexed="81"/>
            <rFont val="Tahoma"/>
            <family val="2"/>
          </rPr>
          <t>Dicna Perdomo de Mota:</t>
        </r>
        <r>
          <rPr>
            <sz val="9"/>
            <color indexed="81"/>
            <rFont val="Tahoma"/>
            <family val="2"/>
          </rPr>
          <t xml:space="preserve">
por favor separar el monto que esta ajustando y dar explicacion</t>
        </r>
      </text>
    </comment>
    <comment ref="A222" authorId="0" shapeId="0" xr:uid="{23B7A7E1-A8EE-48BE-A4A2-21F54D548C18}">
      <text>
        <r>
          <rPr>
            <b/>
            <sz val="9"/>
            <color indexed="81"/>
            <rFont val="Tahoma"/>
            <family val="2"/>
          </rPr>
          <t>Dicna Perdomo de Mota:</t>
        </r>
        <r>
          <rPr>
            <sz val="9"/>
            <color indexed="81"/>
            <rFont val="Tahoma"/>
            <family val="2"/>
          </rPr>
          <t xml:space="preserve">
no debes presentar esta nota no tiene movimiento</t>
        </r>
      </text>
    </comment>
  </commentList>
</comments>
</file>

<file path=xl/sharedStrings.xml><?xml version="1.0" encoding="utf-8"?>
<sst xmlns="http://schemas.openxmlformats.org/spreadsheetml/2006/main" count="957" uniqueCount="805">
  <si>
    <t>EMPRESA DE GENERACION HIDROELECTRICA DOMINICANA</t>
  </si>
  <si>
    <t>Junio 2024</t>
  </si>
  <si>
    <t>Junio 2023</t>
  </si>
  <si>
    <t>Reservas</t>
  </si>
  <si>
    <t>Aporte a Ministerio de Hacienda</t>
  </si>
  <si>
    <t xml:space="preserve">Ajuste al patrimonio </t>
  </si>
  <si>
    <t>Resultado del período Julio-Dic 2023</t>
  </si>
  <si>
    <t>NOTAS A LOS ESTADOS FINANCIEROS</t>
  </si>
  <si>
    <t>Al 30-06/2024-30-06/2023</t>
  </si>
  <si>
    <t>Valores en RD$ MM</t>
  </si>
  <si>
    <t xml:space="preserve"> RFBILA00/ESPERANZADOL</t>
  </si>
  <si>
    <t xml:space="preserve"> PERIODOS </t>
  </si>
  <si>
    <t>Nota #8 Efectivo y equivalentes de efectivo.</t>
  </si>
  <si>
    <t>Un detalle del efectivo y equivalente de efectivo al 30 de junio de 2024 y 2023 es como sigue:</t>
  </si>
  <si>
    <t>100100201</t>
  </si>
  <si>
    <t>CAJA CHICA 1</t>
  </si>
  <si>
    <t>Sub - Total Caja</t>
  </si>
  <si>
    <t>100210100</t>
  </si>
  <si>
    <t>CUENTA DE OPERACIONES 100-01-240-0126-4</t>
  </si>
  <si>
    <t>100210101</t>
  </si>
  <si>
    <t>CHEQUES 100-01-240-0126-47-4</t>
  </si>
  <si>
    <t>100210104</t>
  </si>
  <si>
    <t>N/D 100-01-240-0126-47-4</t>
  </si>
  <si>
    <t>100210105</t>
  </si>
  <si>
    <t>T/D 100-01-240-0126-47-4</t>
  </si>
  <si>
    <t>100210106</t>
  </si>
  <si>
    <t>T/C 100-01-240-0126-47-4</t>
  </si>
  <si>
    <t>100220100</t>
  </si>
  <si>
    <t>CUENTA DE  NOMINAS  100-01-240-012648-2</t>
  </si>
  <si>
    <t>100220101</t>
  </si>
  <si>
    <t>CHEQUES 100-01-240-012648-2</t>
  </si>
  <si>
    <t>100220102</t>
  </si>
  <si>
    <t>DEPOSITOS 100-01-240-012648-2</t>
  </si>
  <si>
    <t>100220105</t>
  </si>
  <si>
    <t>T/D 100-01-240-012648-2</t>
  </si>
  <si>
    <t>100220106</t>
  </si>
  <si>
    <t>T/C 100-01-240-012648-2</t>
  </si>
  <si>
    <t>100220107</t>
  </si>
  <si>
    <t>100-01-240-012648-2</t>
  </si>
  <si>
    <t>100230100</t>
  </si>
  <si>
    <t>CUENTA DE INGRESOS 100-01-240-012649-0</t>
  </si>
  <si>
    <t>100230102</t>
  </si>
  <si>
    <t>DEPOSITOS 100-01-240-012649-0</t>
  </si>
  <si>
    <t>100230105</t>
  </si>
  <si>
    <t>T/D 100-01-240-012649-0</t>
  </si>
  <si>
    <t>100230106</t>
  </si>
  <si>
    <t>T/C 100-01-240-012649-0</t>
  </si>
  <si>
    <t>100240100</t>
  </si>
  <si>
    <t>CUENTA DE PROYECTOS 100-01-240-012650-4</t>
  </si>
  <si>
    <t>100240101</t>
  </si>
  <si>
    <t>CHEQUES 100-01-240-012650-4</t>
  </si>
  <si>
    <t>100240106</t>
  </si>
  <si>
    <t>T/C 100-01-240-012650-4</t>
  </si>
  <si>
    <t>Sub - Total Cuentas Corriente RD$</t>
  </si>
  <si>
    <t>100250100</t>
  </si>
  <si>
    <t>CUENTA DE DOLARES 200-02-240-003911-8</t>
  </si>
  <si>
    <t>100250105</t>
  </si>
  <si>
    <t>T/D 200-02-240-003911-8</t>
  </si>
  <si>
    <t>100250106</t>
  </si>
  <si>
    <t>T/C 200-02-240-003911-8</t>
  </si>
  <si>
    <t>100260106</t>
  </si>
  <si>
    <t>T/C MINICENTRALES</t>
  </si>
  <si>
    <t>100290000</t>
  </si>
  <si>
    <t>Efectivo- Diferencia en cambio</t>
  </si>
  <si>
    <t>Sub - Total Cuentas Corriente USD$</t>
  </si>
  <si>
    <t>Total Efectivo y equivalentes de efectivo</t>
  </si>
  <si>
    <t>Nota #9  Inversiones a Corto Plazo.</t>
  </si>
  <si>
    <t>Un detalle de las inversiones  y su  equivalente  al 30 de junio de 2024 y 2023 es como sigue:</t>
  </si>
  <si>
    <t>110300100</t>
  </si>
  <si>
    <t>INVERSIONES</t>
  </si>
  <si>
    <t>110300110</t>
  </si>
  <si>
    <t>Inversion- Diferencia en cambio</t>
  </si>
  <si>
    <t>110300200</t>
  </si>
  <si>
    <t>110300200 INVERSIONES EN RD$</t>
  </si>
  <si>
    <t xml:space="preserve"> Total Fondos Inversiones</t>
  </si>
  <si>
    <t>Nota #10  Cuentas por cobrar a corto plazo.</t>
  </si>
  <si>
    <t>Un detalle de las cuentas por cobrar a corto plazo al 30 de junio de 2024 y 2023 es como sigue:</t>
  </si>
  <si>
    <t>110400100</t>
  </si>
  <si>
    <t>CXC MERCADO SPOT</t>
  </si>
  <si>
    <t>110400200</t>
  </si>
  <si>
    <t>CXC MERCADO CONTRATO</t>
  </si>
  <si>
    <t>110400210</t>
  </si>
  <si>
    <t>DEUDORES AJUSTE POR DIFERENCIA CAMBIARI</t>
  </si>
  <si>
    <t>110400410</t>
  </si>
  <si>
    <t>CUENTAS POR COBRAR COOPERATIVA CDEEE</t>
  </si>
  <si>
    <t>110400500</t>
  </si>
  <si>
    <t>CUENTAS POR COBRAR EMPLEADOS</t>
  </si>
  <si>
    <t>110400510</t>
  </si>
  <si>
    <t>CXC  EMPL. AVANCE A PRESTACIONES LABORA</t>
  </si>
  <si>
    <t>110400600</t>
  </si>
  <si>
    <t>CXC EMPLEADOS SUJETO A LIQUIDACION</t>
  </si>
  <si>
    <t>110400610</t>
  </si>
  <si>
    <t>CXC  RETENIDO DEMANDA PRESTACIONES LABO</t>
  </si>
  <si>
    <t>110400800</t>
  </si>
  <si>
    <t>RECLAMACIONES  POR COBRAR</t>
  </si>
  <si>
    <t>110400900</t>
  </si>
  <si>
    <t>PROVISION PARA CUENTAS INCOBRABLES</t>
  </si>
  <si>
    <t>200200115</t>
  </si>
  <si>
    <t>PROVISION CUENTAS POR PAG. DEMANDAS EXEMPLEADOS</t>
  </si>
  <si>
    <t>Total Cuentas por Cobrar</t>
  </si>
  <si>
    <t>Nota #11 Inventarios</t>
  </si>
  <si>
    <t>Un detalle de las partidas de inventario al 30 de junio de 2024 y 2023 es como sigue:</t>
  </si>
  <si>
    <t>110500101</t>
  </si>
  <si>
    <t>PRODUCTOS DE PAPEL Y CARTON</t>
  </si>
  <si>
    <t>110500102</t>
  </si>
  <si>
    <t>PRODUCTOS PLASTICOS</t>
  </si>
  <si>
    <t>110500103</t>
  </si>
  <si>
    <t>PAPELERIA</t>
  </si>
  <si>
    <t>110500104</t>
  </si>
  <si>
    <t>MATERIAL GASTABLE DE OFICINA</t>
  </si>
  <si>
    <t>110500105</t>
  </si>
  <si>
    <t>MATERIALES ELECTRICOS</t>
  </si>
  <si>
    <t>110500106</t>
  </si>
  <si>
    <t>MATERIALES MECANICOS</t>
  </si>
  <si>
    <t>110500107</t>
  </si>
  <si>
    <t>HERRAMIENTAS DE METAL</t>
  </si>
  <si>
    <t>110500108</t>
  </si>
  <si>
    <t>EQUIPO DE PRODUCCION</t>
  </si>
  <si>
    <t>110500109</t>
  </si>
  <si>
    <t>ARTICULOS DE LIMPIEZA</t>
  </si>
  <si>
    <t>110500110</t>
  </si>
  <si>
    <t>CALZADO</t>
  </si>
  <si>
    <t>110500111</t>
  </si>
  <si>
    <t>UNIFORMES</t>
  </si>
  <si>
    <t>110500112</t>
  </si>
  <si>
    <t>CERRAJERIA</t>
  </si>
  <si>
    <t>110500113</t>
  </si>
  <si>
    <t>EQUIPO Y MOBILIARIO DE OFICINA</t>
  </si>
  <si>
    <t>110500114</t>
  </si>
  <si>
    <t>EQUIPOS DE COMPUTOS</t>
  </si>
  <si>
    <t>110500115</t>
  </si>
  <si>
    <t>MATERIALES DE COMPUTOS</t>
  </si>
  <si>
    <t>110500116</t>
  </si>
  <si>
    <t>EQUIPOS DE COMUNICACION</t>
  </si>
  <si>
    <t>110500117</t>
  </si>
  <si>
    <t>PRODUCTOS MINERALES NO METALICOS</t>
  </si>
  <si>
    <t>110500118</t>
  </si>
  <si>
    <t>LLANTAS Y NEUMATICOS</t>
  </si>
  <si>
    <t>110500119</t>
  </si>
  <si>
    <t>TUBERIAS Y ACCESORIOS PLASTICOS</t>
  </si>
  <si>
    <t>110500120</t>
  </si>
  <si>
    <t>TUBERIAS Y ACCESORIOS GALVANIZADOS</t>
  </si>
  <si>
    <t>110500121</t>
  </si>
  <si>
    <t>LUBRICANTES</t>
  </si>
  <si>
    <t>110500122</t>
  </si>
  <si>
    <t>COMBUSTIBLE</t>
  </si>
  <si>
    <t>110500123</t>
  </si>
  <si>
    <t>CABLES</t>
  </si>
  <si>
    <t>110500124</t>
  </si>
  <si>
    <t>MATERIALES DIVERSOS</t>
  </si>
  <si>
    <t>110500127</t>
  </si>
  <si>
    <t>MATERIALES ELECTRONICOS</t>
  </si>
  <si>
    <t>110500128</t>
  </si>
  <si>
    <t>UTILES DE COCINA</t>
  </si>
  <si>
    <t>110500129</t>
  </si>
  <si>
    <t>PRODUCTOS QUIMICO</t>
  </si>
  <si>
    <t>110500130</t>
  </si>
  <si>
    <t>ALIMENTOS Y REFREIGERIOS</t>
  </si>
  <si>
    <t>Total Inventarios</t>
  </si>
  <si>
    <t>Nota# 12 Pagos anticipados y otros activos corrientes</t>
  </si>
  <si>
    <t>Un detalle de los pagos anticipados  al 30 de junio de 2024 y 2023 es como sigue:</t>
  </si>
  <si>
    <t>110600100</t>
  </si>
  <si>
    <t>ANTICIPOS A PROVEEDORES</t>
  </si>
  <si>
    <t>110600200</t>
  </si>
  <si>
    <t>ANTICIPOS A CONTRATISTAS</t>
  </si>
  <si>
    <t>130100100</t>
  </si>
  <si>
    <t>GASTOS PAG. POR ADELANTADO</t>
  </si>
  <si>
    <t>130900100</t>
  </si>
  <si>
    <r>
      <t xml:space="preserve">ACTIVO POR DERECHO DE USO </t>
    </r>
    <r>
      <rPr>
        <b/>
        <sz val="12"/>
        <color theme="1"/>
        <rFont val="Calibri"/>
        <family val="2"/>
        <scheme val="minor"/>
      </rPr>
      <t>(a)</t>
    </r>
  </si>
  <si>
    <t>130900110</t>
  </si>
  <si>
    <r>
      <t xml:space="preserve">AMORTIZACION ACTIVO  POR DERECHO DE USO </t>
    </r>
    <r>
      <rPr>
        <b/>
        <sz val="12"/>
        <color theme="1"/>
        <rFont val="Calibri"/>
        <family val="2"/>
        <scheme val="minor"/>
      </rPr>
      <t>(a)</t>
    </r>
  </si>
  <si>
    <t>Total Gastos Pagados por Anticipado</t>
  </si>
  <si>
    <r>
      <t>(a) Saldos al 30 de junio de 2024 y</t>
    </r>
    <r>
      <rPr>
        <b/>
        <sz val="12"/>
        <color rgb="FFFF0000"/>
        <rFont val="Calibri"/>
        <family val="2"/>
        <scheme val="minor"/>
      </rPr>
      <t xml:space="preserve"> </t>
    </r>
    <r>
      <rPr>
        <b/>
        <sz val="12"/>
        <color theme="1"/>
        <rFont val="Calibri"/>
        <family val="2"/>
        <scheme val="minor"/>
      </rPr>
      <t>2023 no presenta variación debido a que la gerencia de contabilidad está en proceso de evaluación del análisis realizado para adopción de NIIF 16 en el año 2019. A la fecha el reconocimiento de amortización sobre activos por derecho de uso y pasivo por arrendamiento está pendiente.</t>
    </r>
  </si>
  <si>
    <t>Nota# 13 Activos Intangibles</t>
  </si>
  <si>
    <t>Un detalle de los Otros Activos Corrientes  al 30 de junio de 2024 y 2023 es como sigue:</t>
  </si>
  <si>
    <t>130100110</t>
  </si>
  <si>
    <t>SUSCRIPCIONES</t>
  </si>
  <si>
    <t>130200100</t>
  </si>
  <si>
    <t>FIANZAS Y DEPOSITOS</t>
  </si>
  <si>
    <t>130300100</t>
  </si>
  <si>
    <t>SOFTWARE Y LICENCIA</t>
  </si>
  <si>
    <t>Total Activos Diferidos</t>
  </si>
  <si>
    <t>Nota# 15 Cuentas por pagar a corto plazo</t>
  </si>
  <si>
    <t>Un detalle de las cuentas por pagar  al 30 de junio de 2024 y 2023 es como sigue:</t>
  </si>
  <si>
    <t>200100100</t>
  </si>
  <si>
    <t>CUENTAS POR PAGAR PROVEDORES NACIONALES</t>
  </si>
  <si>
    <t>200100200</t>
  </si>
  <si>
    <t>CUENTAS POR PAGAR PROVEEDORES EXTRANJER</t>
  </si>
  <si>
    <t>200100210</t>
  </si>
  <si>
    <t>PROVEEDORES AJUSTE POR DIFERENCIA CAMBI</t>
  </si>
  <si>
    <t>200100400</t>
  </si>
  <si>
    <t>CUENTAS POR PAGAR CORPORATIVA</t>
  </si>
  <si>
    <t>200100500</t>
  </si>
  <si>
    <t>CUENTAS POR PAGAR RETENCIONES EN GARANT</t>
  </si>
  <si>
    <t>200600100</t>
  </si>
  <si>
    <t>CXP REPOS. CAJA CHICA</t>
  </si>
  <si>
    <t>200700100</t>
  </si>
  <si>
    <t>CXP CHEQUE SUJETO A  LIQUIDACION</t>
  </si>
  <si>
    <t>200800100</t>
  </si>
  <si>
    <t>CXP REEMBOLSO A EMPLEADOS</t>
  </si>
  <si>
    <t>200100900</t>
  </si>
  <si>
    <t>COMPENSACION EM/RF SERVICIOS</t>
  </si>
  <si>
    <t>200100901</t>
  </si>
  <si>
    <t>COMPENSACION EM/RF MATERIALES</t>
  </si>
  <si>
    <t xml:space="preserve"> Total Cuentas por Pagar</t>
  </si>
  <si>
    <t>Nota# 16 Retenciones y acumulaciones por pagar</t>
  </si>
  <si>
    <t>Un detalle de las retenciones y acumulaciones por pagar al 30 de junio de 2024 y 2023 es como sigue:</t>
  </si>
  <si>
    <t>200200109</t>
  </si>
  <si>
    <t>PROVISION DE REGALIA PASCUAL</t>
  </si>
  <si>
    <t>200200101</t>
  </si>
  <si>
    <t>NOMINA POR PAGAR SUELDOS FIJOS</t>
  </si>
  <si>
    <t>200200102</t>
  </si>
  <si>
    <t>NOMINA POR PAGAR CONTRATADOS</t>
  </si>
  <si>
    <t>200300201</t>
  </si>
  <si>
    <t>RETENCIONES 5% PROV. DEL ESTADO</t>
  </si>
  <si>
    <t>200300206</t>
  </si>
  <si>
    <t>RETENCION 30% DE ITBIS</t>
  </si>
  <si>
    <t>200300210</t>
  </si>
  <si>
    <t>RETENCIÓN LEGALIZACIÓN DE CONTRATO</t>
  </si>
  <si>
    <t>200300211</t>
  </si>
  <si>
    <t>RETC.  0.5% FACT. CTTO.  CONAE Y SIE</t>
  </si>
  <si>
    <t>200300213</t>
  </si>
  <si>
    <t>RETENCION SOCIOS COOPERATIVA COOPCDEEE</t>
  </si>
  <si>
    <t>200300101</t>
  </si>
  <si>
    <t>RETENCION I/S/R EMPLEADOS</t>
  </si>
  <si>
    <t>200200108</t>
  </si>
  <si>
    <t>NOMINA POR PAGAR JORNALES</t>
  </si>
  <si>
    <t>200200900</t>
  </si>
  <si>
    <t>COMPENSACION SUELDOS Y SALARIOS</t>
  </si>
  <si>
    <t>200200103</t>
  </si>
  <si>
    <t>NOMINA POR PAGAR MILITARES</t>
  </si>
  <si>
    <t>200300200</t>
  </si>
  <si>
    <t>OTRAS RETENCIONES</t>
  </si>
  <si>
    <t>200300203</t>
  </si>
  <si>
    <t>RETENCION 10% ALQUILERES</t>
  </si>
  <si>
    <t>200300102</t>
  </si>
  <si>
    <t>APORTE AFP EMPLEADOR</t>
  </si>
  <si>
    <t>200300103</t>
  </si>
  <si>
    <t>APORTE SEG. FAMILIAR DE SALUD  ARS</t>
  </si>
  <si>
    <t>200300216</t>
  </si>
  <si>
    <t>OTRAS RETENCIONES EMPLEADOS</t>
  </si>
  <si>
    <t>200300106</t>
  </si>
  <si>
    <t>RETENCION CAFETERIA</t>
  </si>
  <si>
    <t>200300107</t>
  </si>
  <si>
    <t>PENSION ALIMENTICIA</t>
  </si>
  <si>
    <t>200300108</t>
  </si>
  <si>
    <t>SAVICA</t>
  </si>
  <si>
    <t>200300109</t>
  </si>
  <si>
    <t>EMPLEADOS FELIZ</t>
  </si>
  <si>
    <t>200300111</t>
  </si>
  <si>
    <t>RETENCION  SEGURO MEDICO</t>
  </si>
  <si>
    <t>200300202</t>
  </si>
  <si>
    <t>RETENCION 10% SERV. PROF.</t>
  </si>
  <si>
    <t>200300214</t>
  </si>
  <si>
    <t>RETENCION I/SR EXTRANGERO</t>
  </si>
  <si>
    <t>200300205</t>
  </si>
  <si>
    <t>RETENCION 100% DE ITBIS</t>
  </si>
  <si>
    <t>200300209</t>
  </si>
  <si>
    <t>RETENCIONES 2% PROV. DEL ESTADO</t>
  </si>
  <si>
    <t>200300300</t>
  </si>
  <si>
    <t>ITBIS 18% X PAGAR</t>
  </si>
  <si>
    <t xml:space="preserve"> Total Retenciones por Pagar</t>
  </si>
  <si>
    <t>Nota# 17 Otros pasivos no corrientes</t>
  </si>
  <si>
    <t>Un detalle de la cuenta  otros pasivos no corrientes al 30 de junio de 2024 y 2023 es como sigue:</t>
  </si>
  <si>
    <t>200900110</t>
  </si>
  <si>
    <r>
      <t xml:space="preserve">PASIVO POR ARRENDAMIENTOS </t>
    </r>
    <r>
      <rPr>
        <b/>
        <sz val="12"/>
        <color theme="1"/>
        <rFont val="Calibri"/>
        <family val="2"/>
        <scheme val="minor"/>
      </rPr>
      <t>(a)</t>
    </r>
  </si>
  <si>
    <t>Documentos por Pagar</t>
  </si>
  <si>
    <t>Nota# 18 Activos Netos/Patrimonio</t>
  </si>
  <si>
    <t>al 30 de junio de 2024 y 2023 la composición del capital de la Institución es como sigue:</t>
  </si>
  <si>
    <t>Capital</t>
  </si>
  <si>
    <t>Revaluación de Activos</t>
  </si>
  <si>
    <t>Resultados positivos (ahorro) / negativo (desahorro)</t>
  </si>
  <si>
    <t>Resultados acumulados</t>
  </si>
  <si>
    <t>ESTADO DE RENDIMIENTO FINANCIERO</t>
  </si>
  <si>
    <t>Nota# 19 Ingresos por transacciones con contraprestaciones</t>
  </si>
  <si>
    <t>Un detalle de los ingresos por transacciones con contraprestaciones al 30 de junio de 2024 y junio 2023 es como sigue:</t>
  </si>
  <si>
    <t>INGRESOS POR VENTAS De GENERACION DE ENERGIA</t>
  </si>
  <si>
    <t>400100100</t>
  </si>
  <si>
    <t>ENERGIA MERCADO SPOT</t>
  </si>
  <si>
    <t>400200100</t>
  </si>
  <si>
    <t>ENERGIA MERCADO CONTRATO</t>
  </si>
  <si>
    <t>400100200</t>
  </si>
  <si>
    <t>POTENCIA MERCADO SPOT</t>
  </si>
  <si>
    <t>400200200</t>
  </si>
  <si>
    <t>POTENCIA MERCADO CONTRATO</t>
  </si>
  <si>
    <t>400100300</t>
  </si>
  <si>
    <t>DERECHO DE CONEXION MERCADO SPOT</t>
  </si>
  <si>
    <t>400200300</t>
  </si>
  <si>
    <t>DERECHO DE CONEXION MERCADO CONTRATO</t>
  </si>
  <si>
    <t>400100400</t>
  </si>
  <si>
    <t>REGULACION DE FRECUENCIA MERCADO SPOT</t>
  </si>
  <si>
    <t>400300100</t>
  </si>
  <si>
    <t>INTERESES MERCADO SPOT</t>
  </si>
  <si>
    <t>400300200</t>
  </si>
  <si>
    <t>INTERESES MERCADO CONTRATO</t>
  </si>
  <si>
    <t>400300300</t>
  </si>
  <si>
    <t>MORA MERCADO SPOT</t>
  </si>
  <si>
    <t>400300400</t>
  </si>
  <si>
    <t>MORA MERCADO CONTRATO</t>
  </si>
  <si>
    <t>400400120</t>
  </si>
  <si>
    <t>RELIQUIDACION  POTENCIA  MDO. SPOT</t>
  </si>
  <si>
    <t>400400130</t>
  </si>
  <si>
    <t>RELIQUIDACION  DER. CONEXION MDO. SPOT</t>
  </si>
  <si>
    <t>400400140</t>
  </si>
  <si>
    <t>RELIQUIDACION  FRECUENCIA  MDO. SPOT</t>
  </si>
  <si>
    <t>400400220</t>
  </si>
  <si>
    <t>RELIQUIDACION  POTENCIA  MDO. CTTO</t>
  </si>
  <si>
    <t>400400230</t>
  </si>
  <si>
    <t>RELIQUIDACION  DER. CONECT.  MDO. CTTO</t>
  </si>
  <si>
    <t>400400260</t>
  </si>
  <si>
    <t>RELIQUIDACION  FACTOR POTENCIA  MDO. CT</t>
  </si>
  <si>
    <t>400400270</t>
  </si>
  <si>
    <t>RELIQUIDACION  PERIODO MDO. CTTO</t>
  </si>
  <si>
    <t>TOTAL VENTAS NETAS</t>
  </si>
  <si>
    <t>Nota# 20 Transferencias y Donaciones</t>
  </si>
  <si>
    <t>Un detalle de las transferencias y donaciones al 31  de diciembre de 2023 y  2022 es como sigue:</t>
  </si>
  <si>
    <t>800100110</t>
  </si>
  <si>
    <t>APORTES CORRIENTES GOBIERNO CENTRAL</t>
  </si>
  <si>
    <t>Total Transferencias y Donaciones</t>
  </si>
  <si>
    <t xml:space="preserve">Nota# 20 Recargos,Intereses Financieros ,  multas y otros ingresos </t>
  </si>
  <si>
    <t>Un detalle del ingreso por los recargos, multas y otros ingresos al 30 de junio de 2024 y junio 2023 es como sigue:</t>
  </si>
  <si>
    <t>800100120</t>
  </si>
  <si>
    <t>AJUSTE AÑOS ANTERIORES</t>
  </si>
  <si>
    <t>800100160</t>
  </si>
  <si>
    <t>INGRESOS  DE OTROS FONDOS</t>
  </si>
  <si>
    <t>800100180</t>
  </si>
  <si>
    <t>INGRESOS  POR AJUSTES DE INVENTARIOS</t>
  </si>
  <si>
    <t>800100190</t>
  </si>
  <si>
    <t>INGRESOS  POR INTERESES DE CERTIFICADOS</t>
  </si>
  <si>
    <t>800100195</t>
  </si>
  <si>
    <t>INGRESOS  POR INTERESES FINANCIEROS</t>
  </si>
  <si>
    <t>800100200</t>
  </si>
  <si>
    <t>INGRESOS  GANANCIA CAMBIARIA</t>
  </si>
  <si>
    <t>800100220</t>
  </si>
  <si>
    <t>DIFERENCIA CAMBIARIA</t>
  </si>
  <si>
    <t>800800230</t>
  </si>
  <si>
    <t>GANANCIA NO REALIZADA</t>
  </si>
  <si>
    <t>700100600</t>
  </si>
  <si>
    <t>PÉRDIDA NO REALIZADA</t>
  </si>
  <si>
    <t>700100700</t>
  </si>
  <si>
    <t>DIFERENCIA EN PRECIO</t>
  </si>
  <si>
    <t>800800250</t>
  </si>
  <si>
    <t>OTROS INGRESOS</t>
  </si>
  <si>
    <t>TOTAL OTROS INGRESOS</t>
  </si>
  <si>
    <t>Nota# 21 Costos de Operación</t>
  </si>
  <si>
    <t>Un detalle de Costos De Operan al 30 de junio de 2024 y junio 2023 es como sigue:</t>
  </si>
  <si>
    <t>500100101</t>
  </si>
  <si>
    <t>SUELDOS PERSONAL FIJO</t>
  </si>
  <si>
    <t>500100120</t>
  </si>
  <si>
    <t>SUELDO PERSONAL CONTRATADO</t>
  </si>
  <si>
    <t>500100130</t>
  </si>
  <si>
    <t>SUELDO PERSONAL JORNALES</t>
  </si>
  <si>
    <t>500100160</t>
  </si>
  <si>
    <t>SUELDOS MILITARES</t>
  </si>
  <si>
    <t>500200111</t>
  </si>
  <si>
    <t>SOBRESUELDOS - INCENTIVOS LOGROS  DE ME</t>
  </si>
  <si>
    <t>500200115</t>
  </si>
  <si>
    <t>INCENTIVOS USO DE VEHICULO</t>
  </si>
  <si>
    <t>500200121</t>
  </si>
  <si>
    <t>SOBRESUELDOS -PRIMA VACACIONAL</t>
  </si>
  <si>
    <t>500200140</t>
  </si>
  <si>
    <t>SOBRESUELDOS - CURSOS A EMPLEADOS</t>
  </si>
  <si>
    <t>500200170</t>
  </si>
  <si>
    <t>HONORARIOS PROFESIONALES</t>
  </si>
  <si>
    <t>500200175</t>
  </si>
  <si>
    <t>HONORARIOS SERVICIOS DE VIGILANCIA</t>
  </si>
  <si>
    <t>500200190</t>
  </si>
  <si>
    <t>HONORARIOS TÉCNICOS</t>
  </si>
  <si>
    <t>500200200</t>
  </si>
  <si>
    <t>HONORARIOS SERVICIOS ESPECIALES</t>
  </si>
  <si>
    <t>500200210</t>
  </si>
  <si>
    <t>REGALÍA PASCUAL</t>
  </si>
  <si>
    <t>500200221</t>
  </si>
  <si>
    <t>PRESTACIONES LABORALES</t>
  </si>
  <si>
    <t>500200230</t>
  </si>
  <si>
    <t>PAGO VACACIONES</t>
  </si>
  <si>
    <t>500200250</t>
  </si>
  <si>
    <t>APORTE AFP LEY 87-01</t>
  </si>
  <si>
    <t>500200270</t>
  </si>
  <si>
    <t>CONSTRIBUCIONES A LA SEGURIDAD SOCIAL (</t>
  </si>
  <si>
    <t>500500170</t>
  </si>
  <si>
    <t>SOBRESUELDOS - HORAS EXTRAS</t>
  </si>
  <si>
    <t>500300101</t>
  </si>
  <si>
    <t>MATERIALES Y SUMINISTROS- PAPELERÍA</t>
  </si>
  <si>
    <t>500300110</t>
  </si>
  <si>
    <t>MATERIALES Y SUMINISTROS-EQUIP. MENORES</t>
  </si>
  <si>
    <t>500300120</t>
  </si>
  <si>
    <t>MATERIALES Y SUMINISTROS- SUM. DE LIMPI</t>
  </si>
  <si>
    <t>500300130</t>
  </si>
  <si>
    <t>MATERIALES Y SUMINISTROS- UNIFORMES Y A</t>
  </si>
  <si>
    <t>500300140</t>
  </si>
  <si>
    <t>MATERIALES Y SUMINISTROS- ALIMENTOS Y R</t>
  </si>
  <si>
    <t>500300150</t>
  </si>
  <si>
    <t>MATERIALES Y SUMINISROS  DE OFICINA</t>
  </si>
  <si>
    <t>500300160</t>
  </si>
  <si>
    <t>HERRAMIENTAS (EQUIPO DE PRODUCCIÓN)</t>
  </si>
  <si>
    <t>500300180</t>
  </si>
  <si>
    <t>MATERIALES Y SUMINISTROS- CALZADOS</t>
  </si>
  <si>
    <t>500300201</t>
  </si>
  <si>
    <t>MATERIALES Y SUMINISTROS- OTROS PRODUC.</t>
  </si>
  <si>
    <t>500300210</t>
  </si>
  <si>
    <t>MATERIALES Y SUMINISTROS- HERRAMIENTAS</t>
  </si>
  <si>
    <t>500300220</t>
  </si>
  <si>
    <t>MATERIALES Y SUMINISTROS- NEUMÁTICOS Y</t>
  </si>
  <si>
    <t>500300225</t>
  </si>
  <si>
    <t>MATERIALES Y SUMINISTROS- UTILES DIVERS</t>
  </si>
  <si>
    <t>500300230</t>
  </si>
  <si>
    <t>MATERIALES Y SUMINISTROS- PROD. MEDICIN</t>
  </si>
  <si>
    <t>500300235</t>
  </si>
  <si>
    <t>MATERIALES Y SUMINISTROS- OTROS PRODUCT</t>
  </si>
  <si>
    <t>500300240</t>
  </si>
  <si>
    <t>MATERIALES Y SUMINISTROS- TINTES PINTUR</t>
  </si>
  <si>
    <t>500300250</t>
  </si>
  <si>
    <t>MATERIALES Y SUMINISTROS- PRODUCTOS PLÁ</t>
  </si>
  <si>
    <t>500300255</t>
  </si>
  <si>
    <t>MATERIALES Y SUMINISTROS- MANGUERA, GUA</t>
  </si>
  <si>
    <t>500300260</t>
  </si>
  <si>
    <t>MATERIALES Y SUMINISTROS - CERRRAJERIA</t>
  </si>
  <si>
    <t>500300265</t>
  </si>
  <si>
    <t>MATERIALES Y SUMINISTROS - METALICOS</t>
  </si>
  <si>
    <t>500300270</t>
  </si>
  <si>
    <t>MATERIALES  Y UTILES RELAC. CON INFORMA</t>
  </si>
  <si>
    <t>500300275</t>
  </si>
  <si>
    <t>MATERIALES  ELECTRONICOS</t>
  </si>
  <si>
    <t>500300280</t>
  </si>
  <si>
    <t>MAT. Y SUMINIST.- AGUA, CAFE, TE, REF.</t>
  </si>
  <si>
    <t>500300290</t>
  </si>
  <si>
    <t>MATERIALES Y SUMINISTROS- UTILES DE COC</t>
  </si>
  <si>
    <t>500300301</t>
  </si>
  <si>
    <t>INSECT.FUMIGANTES, PROD. QUIM.Y OTROS</t>
  </si>
  <si>
    <t>500300310</t>
  </si>
  <si>
    <t>ARTES GRÁFICAS</t>
  </si>
  <si>
    <t>500300320</t>
  </si>
  <si>
    <t>ACABADOS TEXTILES</t>
  </si>
  <si>
    <t>500300330</t>
  </si>
  <si>
    <t>PRODUCTOS PAPEL Y CARTÓN</t>
  </si>
  <si>
    <t>500300350</t>
  </si>
  <si>
    <t>MATERIALES Y SUMINISTROS - ELECTRICOS</t>
  </si>
  <si>
    <t>500300360</t>
  </si>
  <si>
    <t>MAT.Y CONST (CEMENTO, CAL Y YESO)</t>
  </si>
  <si>
    <t>500300370</t>
  </si>
  <si>
    <t>PRODUCTOS Y ARTÍCULOS DE JARDINERÍA - D</t>
  </si>
  <si>
    <t>500300380</t>
  </si>
  <si>
    <t>MAT. Y SUMINISTROS DE MANTENIMIENTOS DE</t>
  </si>
  <si>
    <t>500300390</t>
  </si>
  <si>
    <t>GASOLINA - EQUIPO RODANTE</t>
  </si>
  <si>
    <t>500300401</t>
  </si>
  <si>
    <t>COMBUSTIBLE GASOIL</t>
  </si>
  <si>
    <t>500300410</t>
  </si>
  <si>
    <t>ACEITE Y GRASA</t>
  </si>
  <si>
    <t>500300420</t>
  </si>
  <si>
    <t>GAS PROPANO</t>
  </si>
  <si>
    <t>500300430</t>
  </si>
  <si>
    <t>500300440</t>
  </si>
  <si>
    <t>REPARACION EQUIPO DE COMUNICACIONES</t>
  </si>
  <si>
    <t>500300450</t>
  </si>
  <si>
    <t>TUBERIA  ACCES. GALVAN.LOZA Y PORCELANA</t>
  </si>
  <si>
    <t>500300460</t>
  </si>
  <si>
    <t>500300461</t>
  </si>
  <si>
    <t>REPUESTOS VARIOS</t>
  </si>
  <si>
    <t>500300470</t>
  </si>
  <si>
    <t>MATTO. EQP. Y MOBILIARIO DE OFICINA</t>
  </si>
  <si>
    <t>500200160</t>
  </si>
  <si>
    <t>DIETAS</t>
  </si>
  <si>
    <t>500200280</t>
  </si>
  <si>
    <t>ENTRENAMIENTO Y CAPACITACIÓN</t>
  </si>
  <si>
    <t>500200320</t>
  </si>
  <si>
    <t>SERVICIOS FUNERARIOS Y DE AMBULANCIA</t>
  </si>
  <si>
    <t>500200340</t>
  </si>
  <si>
    <t>TRANSPORTE</t>
  </si>
  <si>
    <t>500400100</t>
  </si>
  <si>
    <t>SERV. BÁSICOS -ELECTRICIDAD</t>
  </si>
  <si>
    <t>500400110</t>
  </si>
  <si>
    <t>SERV. BÁSICOS -AGUA</t>
  </si>
  <si>
    <t>500400120</t>
  </si>
  <si>
    <t>SERV. BÁSICOS -LIMPIEZA E HIGIENE</t>
  </si>
  <si>
    <t>500400125</t>
  </si>
  <si>
    <t>SERV. TECNICOS ( FUMIGACIONES) ETC.</t>
  </si>
  <si>
    <t>500400130</t>
  </si>
  <si>
    <t>SERV. BÁSICOS -BASURA</t>
  </si>
  <si>
    <t>500400150</t>
  </si>
  <si>
    <t>ALQUILERES - EDIFICIOS Y LOCALES</t>
  </si>
  <si>
    <t>500400170</t>
  </si>
  <si>
    <t>ALQUILERES - EQUIPOS DE SERVCIOS</t>
  </si>
  <si>
    <t>500400180</t>
  </si>
  <si>
    <t>ALQUILERES - EQUIPO PESADO (TRACCIÓN -</t>
  </si>
  <si>
    <t>500400190</t>
  </si>
  <si>
    <t>ALQUILERES - OTROS ALQUILERES</t>
  </si>
  <si>
    <t>500400230</t>
  </si>
  <si>
    <t>SERV. DE COMUNICACION -SERV. TEL. LARGA</t>
  </si>
  <si>
    <t>500400240</t>
  </si>
  <si>
    <t>SERV. DE COMUNICACION -TELÉFONO LOCAL</t>
  </si>
  <si>
    <t>500400260</t>
  </si>
  <si>
    <t>SERV. FLETES Y ACARREOS</t>
  </si>
  <si>
    <t>500400265</t>
  </si>
  <si>
    <t>VIATICOS DENTRO DEL PAÍS</t>
  </si>
  <si>
    <t>500400270</t>
  </si>
  <si>
    <t>PEAJES</t>
  </si>
  <si>
    <t>500400280</t>
  </si>
  <si>
    <t>SEGUROS DE BIENES MUEBLES</t>
  </si>
  <si>
    <t>500400400</t>
  </si>
  <si>
    <t>MANTENIMIENTO ELECTRICO</t>
  </si>
  <si>
    <t>500400900</t>
  </si>
  <si>
    <t>OTROS GASTOS</t>
  </si>
  <si>
    <t>500500121</t>
  </si>
  <si>
    <t>PUBLICIDAD Y PROMOCIÓN -IMPRESION Y ENC</t>
  </si>
  <si>
    <t>500500131</t>
  </si>
  <si>
    <t>SERV. DE COMUNICACION -SERV. INTERNET Y</t>
  </si>
  <si>
    <t>500500151</t>
  </si>
  <si>
    <t>Actividades Festiva- Presentaciones Art</t>
  </si>
  <si>
    <t>500600100</t>
  </si>
  <si>
    <t>REPARAC. Y MTTO. EQUIP.MENORES -OFICINA</t>
  </si>
  <si>
    <t>500600110</t>
  </si>
  <si>
    <t>SERV. DE INFORMATICA Y SISTEMAS COMPUTA</t>
  </si>
  <si>
    <t>500600200</t>
  </si>
  <si>
    <t>REP. Y MANTTO.  EQUIPOS DE TRASNSP.</t>
  </si>
  <si>
    <t>500600300</t>
  </si>
  <si>
    <t>PIEZAS Y ACCESORIOS EQUIPOS DE TRANSPOR</t>
  </si>
  <si>
    <t>500600400</t>
  </si>
  <si>
    <t>PIEZAS Y ACCESORIOS EQUIPOS DE REFIGERA</t>
  </si>
  <si>
    <t>500600500</t>
  </si>
  <si>
    <t>REPARAC. Y MANTENIMIENTO DE EDIFICIOS</t>
  </si>
  <si>
    <t>500600505</t>
  </si>
  <si>
    <t>REPARAC.E INSTALACIONES ELECTRICAS</t>
  </si>
  <si>
    <t>500600510</t>
  </si>
  <si>
    <t>REPARAC. Y MANTENIMIENTO MAQ. Y EQUIPO</t>
  </si>
  <si>
    <t>500600600</t>
  </si>
  <si>
    <t>REPARAC. Y MTTO. EQUIP.MENORES -OTRAS R</t>
  </si>
  <si>
    <t>500600700</t>
  </si>
  <si>
    <t>REPARACIONES MENORES DE OBRAS</t>
  </si>
  <si>
    <t>500600710</t>
  </si>
  <si>
    <t>LIMPIEZA DESMALEZAMIENTOS OTROS SERVICI</t>
  </si>
  <si>
    <t>500800130</t>
  </si>
  <si>
    <t>INSTALACIONES</t>
  </si>
  <si>
    <t>500800150</t>
  </si>
  <si>
    <t>EQUIPOS DE COMUNICACIONES</t>
  </si>
  <si>
    <t>500800250</t>
  </si>
  <si>
    <t>MANTENIMIENTO ELETRICO - PROYECTO</t>
  </si>
  <si>
    <t>500800900</t>
  </si>
  <si>
    <t>LIQUIDACION INMOBILIZADO</t>
  </si>
  <si>
    <t>500800902</t>
  </si>
  <si>
    <t>LIQUIDACION ORDENES DE MANTEMIENTO</t>
  </si>
  <si>
    <t>500200145</t>
  </si>
  <si>
    <t>SERVICIOS MEDICO Y HOSPITALIZACION</t>
  </si>
  <si>
    <t>500400185</t>
  </si>
  <si>
    <t>ALQUILER DE VEHICULOS</t>
  </si>
  <si>
    <t>500400300</t>
  </si>
  <si>
    <t>MANTENIMIENTO MECANICO</t>
  </si>
  <si>
    <t>500600800</t>
  </si>
  <si>
    <t>ESTUDIO PREINVERSION</t>
  </si>
  <si>
    <t>500900400</t>
  </si>
  <si>
    <t>APORTES A INSTITUCIONES</t>
  </si>
  <si>
    <t>500200100</t>
  </si>
  <si>
    <t>COSTO ENERGÍA COMPRADA</t>
  </si>
  <si>
    <t>500200105</t>
  </si>
  <si>
    <t>COSTO POTENCIA MERCADO SPOT</t>
  </si>
  <si>
    <t>500900600</t>
  </si>
  <si>
    <t>OTROS IMPUESTOS</t>
  </si>
  <si>
    <t>500900700</t>
  </si>
  <si>
    <t>AYUDA DONACIONES  A INSTITUCIONES</t>
  </si>
  <si>
    <t>500900800</t>
  </si>
  <si>
    <t>PISCICOLA Y AFINES</t>
  </si>
  <si>
    <t>500800230</t>
  </si>
  <si>
    <t>CARRETERAS Y CAMINOS VECINALES</t>
  </si>
  <si>
    <t>500200132</t>
  </si>
  <si>
    <t>COMPESACION; MERCADO SPOT.</t>
  </si>
  <si>
    <t>500200133</t>
  </si>
  <si>
    <t>INTERCONEXION</t>
  </si>
  <si>
    <t>500200134</t>
  </si>
  <si>
    <t>DESVIACIONES DE LOS AGENTES ELCTRICOS</t>
  </si>
  <si>
    <t>500300100</t>
  </si>
  <si>
    <t>COSTO ORGANISMO COORDINADOR</t>
  </si>
  <si>
    <t>500300500</t>
  </si>
  <si>
    <t>COSTO TRANSFERENCIA  DERECHO DE CONEXIO</t>
  </si>
  <si>
    <t>Total Costos de Operación</t>
  </si>
  <si>
    <t>501000100</t>
  </si>
  <si>
    <t>DEP. EDIF. MAQ. Y EQUIPOS  DE PRODUCCIO</t>
  </si>
  <si>
    <t>501000200</t>
  </si>
  <si>
    <t>DEP. HERRAM. Y EQUIPOS DE TRABAJO 15% A</t>
  </si>
  <si>
    <t>501000300</t>
  </si>
  <si>
    <t>DEP. EQUIPOS: TRANSP. OFIC  COMPUTOS Y</t>
  </si>
  <si>
    <t>Total Costos de depreciación</t>
  </si>
  <si>
    <t xml:space="preserve"> Nota # 22 Sueldos, Salarios y beneficios a empleados</t>
  </si>
  <si>
    <t>Un detalle de las cuentas sueldos, salarios, beneficios a empleados al 30 de junio de 2024 y junio 2023 es como sigue:</t>
  </si>
  <si>
    <t>600100100</t>
  </si>
  <si>
    <t>600100120</t>
  </si>
  <si>
    <t>600100125</t>
  </si>
  <si>
    <t>SUELDO PERSONAL SERVS. ESPECIALES</t>
  </si>
  <si>
    <t>600100130</t>
  </si>
  <si>
    <t>600100140</t>
  </si>
  <si>
    <t>SUELDO SOBRE JORNALES</t>
  </si>
  <si>
    <t>600100160</t>
  </si>
  <si>
    <t>600200100</t>
  </si>
  <si>
    <t>600200110</t>
  </si>
  <si>
    <t>600200115</t>
  </si>
  <si>
    <t>600200116</t>
  </si>
  <si>
    <t xml:space="preserve"> INCENTIVO POR ESPECIALISMO</t>
  </si>
  <si>
    <t>600200120</t>
  </si>
  <si>
    <t>600200145</t>
  </si>
  <si>
    <t>600200152</t>
  </si>
  <si>
    <t>COMPENS. DEV. GASTOS EDUCATIVO EMPLEADO</t>
  </si>
  <si>
    <t>600200153</t>
  </si>
  <si>
    <t>RECONOCIMIENTO AL MERITO ESTUDIANTIL HI</t>
  </si>
  <si>
    <t>600200210</t>
  </si>
  <si>
    <t>600200221</t>
  </si>
  <si>
    <t>600200230</t>
  </si>
  <si>
    <t>600200250</t>
  </si>
  <si>
    <t>600200140</t>
  </si>
  <si>
    <t>600200240</t>
  </si>
  <si>
    <t>APORTE AL PLAN DE RETIRO</t>
  </si>
  <si>
    <t>600200260</t>
  </si>
  <si>
    <t>APORTE RIESGO LABORAL</t>
  </si>
  <si>
    <t>600200270</t>
  </si>
  <si>
    <t>600200160</t>
  </si>
  <si>
    <t>Total Gastos Personales</t>
  </si>
  <si>
    <t xml:space="preserve"> Nota # 23 Subvenciones y Otros Pagos por Transferencias</t>
  </si>
  <si>
    <t>Un detalle de las Subvenciones y Otros Pagos por transferencias al 30 de junio de 2024 y junio 2023 es como sigue:</t>
  </si>
  <si>
    <t>600800270</t>
  </si>
  <si>
    <t>PROYECTO ESPECIALES DE LA PRESIDENCIA</t>
  </si>
  <si>
    <t>600900300</t>
  </si>
  <si>
    <t>AYUDAS Y DONACIONES A PERSONAS</t>
  </si>
  <si>
    <t>600900400</t>
  </si>
  <si>
    <t>APORTES A INSTITUCIONES NO GUBERNAMENTA</t>
  </si>
  <si>
    <t>600900700</t>
  </si>
  <si>
    <t>AYUDA DONACIONES  A INSTITUCIONES INST</t>
  </si>
  <si>
    <t xml:space="preserve">Gastos Ayudas  y Donaciones </t>
  </si>
  <si>
    <t xml:space="preserve"> Nota # 24 Suministros y Materiales para Consumo</t>
  </si>
  <si>
    <t>Un detalle de los suministros y materiales para consumo al 30 de junio de 2024 y junio 2023 es como sigue:</t>
  </si>
  <si>
    <t>600300100</t>
  </si>
  <si>
    <t>600300110</t>
  </si>
  <si>
    <t>600300120</t>
  </si>
  <si>
    <t>600300130</t>
  </si>
  <si>
    <t>600300140</t>
  </si>
  <si>
    <t>ALIMENTOS Y REFRIGERIOS</t>
  </si>
  <si>
    <t>600300150</t>
  </si>
  <si>
    <t>600300160</t>
  </si>
  <si>
    <t>600300180</t>
  </si>
  <si>
    <t>600300190</t>
  </si>
  <si>
    <t>MATERIALES Y SUMINISTROS- TEXTOS DE ENS</t>
  </si>
  <si>
    <t>600300200</t>
  </si>
  <si>
    <t>600300210</t>
  </si>
  <si>
    <t>600300220</t>
  </si>
  <si>
    <t>600300225</t>
  </si>
  <si>
    <t>600300230</t>
  </si>
  <si>
    <t>600300235</t>
  </si>
  <si>
    <t>600300240</t>
  </si>
  <si>
    <t>600300250</t>
  </si>
  <si>
    <t>600300255</t>
  </si>
  <si>
    <t>600300260</t>
  </si>
  <si>
    <t>600300265</t>
  </si>
  <si>
    <t>600300270</t>
  </si>
  <si>
    <t>600300275</t>
  </si>
  <si>
    <t>600300280</t>
  </si>
  <si>
    <t>600300290</t>
  </si>
  <si>
    <t>600300300</t>
  </si>
  <si>
    <t>600300310</t>
  </si>
  <si>
    <t>600300320</t>
  </si>
  <si>
    <t>600300330</t>
  </si>
  <si>
    <t>600300350</t>
  </si>
  <si>
    <t>600300360</t>
  </si>
  <si>
    <t>600300370</t>
  </si>
  <si>
    <t>600300380</t>
  </si>
  <si>
    <t>600300390</t>
  </si>
  <si>
    <t>600300400</t>
  </si>
  <si>
    <t>600300410</t>
  </si>
  <si>
    <t>ACEITES, GRASAS Y LUBRICANTES</t>
  </si>
  <si>
    <t>600300420</t>
  </si>
  <si>
    <t>600300430</t>
  </si>
  <si>
    <t>600300440</t>
  </si>
  <si>
    <t>600300450</t>
  </si>
  <si>
    <t>600300460</t>
  </si>
  <si>
    <t>600300461</t>
  </si>
  <si>
    <t>600300462</t>
  </si>
  <si>
    <t>PERTRECHO MILITARES</t>
  </si>
  <si>
    <t>600300463</t>
  </si>
  <si>
    <t>UTILES DEPORTIVOS</t>
  </si>
  <si>
    <t>600300405</t>
  </si>
  <si>
    <t>DIESEL - PLANTA EMERGENCIA</t>
  </si>
  <si>
    <t>600300470</t>
  </si>
  <si>
    <t>600800900</t>
  </si>
  <si>
    <t>LIQUIDACION INMOVILIZADO</t>
  </si>
  <si>
    <t>600900200</t>
  </si>
  <si>
    <t>AJUSTES DE INVENTARIO</t>
  </si>
  <si>
    <t>Gastos Materiales y Suministros</t>
  </si>
  <si>
    <t xml:space="preserve"> Nota # 25 Gastos de Depreciacion y Amortizacion</t>
  </si>
  <si>
    <t>Un detalle de las cuentas de depreciacion al 30 de junio de 2024 y junio 2023 es como sigue:</t>
  </si>
  <si>
    <t>601000100</t>
  </si>
  <si>
    <t>601000200</t>
  </si>
  <si>
    <t>601000300</t>
  </si>
  <si>
    <t>Gastos de Depreciacion</t>
  </si>
  <si>
    <t>600300170</t>
  </si>
  <si>
    <t>PROGRAMA  DE COMPUTOS</t>
  </si>
  <si>
    <t>600300340</t>
  </si>
  <si>
    <t>LIBROS REVISTAS Y PERIÓDICOS</t>
  </si>
  <si>
    <t>600400280</t>
  </si>
  <si>
    <t>Gastos de Amortizacion</t>
  </si>
  <si>
    <t>Total Gasto de depreciación y amortización</t>
  </si>
  <si>
    <t xml:space="preserve"> Nota # 26 Otros Gastos de Servicios</t>
  </si>
  <si>
    <t>Un detalle de los otros gastos al 30 de junio de 2024 y junio 2023 es como sigue:</t>
  </si>
  <si>
    <t>600200170</t>
  </si>
  <si>
    <t>600200205</t>
  </si>
  <si>
    <t>AUDITORIA Y ESTUDIOS FINANCIEROS</t>
  </si>
  <si>
    <t>600200190</t>
  </si>
  <si>
    <t>600200200</t>
  </si>
  <si>
    <t>600200280</t>
  </si>
  <si>
    <t>600200290</t>
  </si>
  <si>
    <t>SEGUROS DE VIDA</t>
  </si>
  <si>
    <t>600200305</t>
  </si>
  <si>
    <t>SEGURO DE SALUD COMPLEMENTARIO S.F.S.</t>
  </si>
  <si>
    <t>600200320</t>
  </si>
  <si>
    <t>600200340</t>
  </si>
  <si>
    <t>600200350</t>
  </si>
  <si>
    <t>HOSPEDAJES</t>
  </si>
  <si>
    <t>600400100</t>
  </si>
  <si>
    <t>600400110</t>
  </si>
  <si>
    <t>600400120</t>
  </si>
  <si>
    <t>600400125</t>
  </si>
  <si>
    <t>600400130</t>
  </si>
  <si>
    <t>600400140</t>
  </si>
  <si>
    <t>SERV. BÁSICOS -SUSCRIPCIONES Y CUOTAS</t>
  </si>
  <si>
    <t>600400150</t>
  </si>
  <si>
    <t>600400165</t>
  </si>
  <si>
    <t>ALQUILERES - ARRENDAMIENTO TERRENOS</t>
  </si>
  <si>
    <t>600400170</t>
  </si>
  <si>
    <t>600400180</t>
  </si>
  <si>
    <t>600400185</t>
  </si>
  <si>
    <t>600400190</t>
  </si>
  <si>
    <t>600400220</t>
  </si>
  <si>
    <t>SERV. DE COMUNICACION -RADIO COMUNICACI</t>
  </si>
  <si>
    <t>600400230</t>
  </si>
  <si>
    <t>600400250</t>
  </si>
  <si>
    <t>SERV. DE COMUNICACION -CORREOS</t>
  </si>
  <si>
    <t>600400260</t>
  </si>
  <si>
    <t>600400265</t>
  </si>
  <si>
    <t>600400266</t>
  </si>
  <si>
    <t>VIATICOS FUERA DEL PAÍS</t>
  </si>
  <si>
    <t>600400267</t>
  </si>
  <si>
    <t>PASAJE AEREO</t>
  </si>
  <si>
    <t>600400270</t>
  </si>
  <si>
    <t>600400900</t>
  </si>
  <si>
    <t>600500100</t>
  </si>
  <si>
    <t>PUBLICIDAD</t>
  </si>
  <si>
    <t>600500110</t>
  </si>
  <si>
    <t>PUBLICIDAD Y PROMOCIÓN - AVISOS Y PROPA</t>
  </si>
  <si>
    <t>600500120</t>
  </si>
  <si>
    <t>600500130</t>
  </si>
  <si>
    <t>600500150</t>
  </si>
  <si>
    <t>600600100</t>
  </si>
  <si>
    <t>600600110</t>
  </si>
  <si>
    <t>600600200</t>
  </si>
  <si>
    <t>600600300</t>
  </si>
  <si>
    <t>600600400</t>
  </si>
  <si>
    <t>600600500</t>
  </si>
  <si>
    <t>600600505</t>
  </si>
  <si>
    <t>600600510</t>
  </si>
  <si>
    <t>600600600</t>
  </si>
  <si>
    <t>600600710</t>
  </si>
  <si>
    <t>600600800</t>
  </si>
  <si>
    <t>600800120</t>
  </si>
  <si>
    <t>REP Y CONST.OBRAS COMUNITARIAS</t>
  </si>
  <si>
    <t>600800150</t>
  </si>
  <si>
    <t>600800230</t>
  </si>
  <si>
    <t>600800240</t>
  </si>
  <si>
    <t>PRESAS - OBRAS DE DERIVACIÓN Y EMBALSES</t>
  </si>
  <si>
    <t>600800250</t>
  </si>
  <si>
    <t>600800251</t>
  </si>
  <si>
    <t>MANTENIMIENTO ELETROMECANICO - PROYECTO</t>
  </si>
  <si>
    <t>600900500</t>
  </si>
  <si>
    <t>GASTOS JUDICIALES</t>
  </si>
  <si>
    <t>600900510</t>
  </si>
  <si>
    <t>GASTOS LEGALIZACION DE CONTRATO</t>
  </si>
  <si>
    <t>600200351</t>
  </si>
  <si>
    <t>PROPINA LEGAL</t>
  </si>
  <si>
    <t>600200352</t>
  </si>
  <si>
    <t>INCENTIVO PARA DEPOSITO DE ALOJAMIENTO</t>
  </si>
  <si>
    <t>600200353</t>
  </si>
  <si>
    <t>INCENTIVO DE ALOJAMIENTO</t>
  </si>
  <si>
    <t>600400160</t>
  </si>
  <si>
    <t>ALQUILERES - EQUIPOS DE PRODUCCIÓN</t>
  </si>
  <si>
    <t>600400200</t>
  </si>
  <si>
    <t>ALQUILERES - ALMACENAJE</t>
  </si>
  <si>
    <t>600900100</t>
  </si>
  <si>
    <t>CUENTAS INCOBRABLES Y OTROS</t>
  </si>
  <si>
    <t>600900900</t>
  </si>
  <si>
    <t>PERDIDAS POR BAJA DE ACTIVOS FIJOS</t>
  </si>
  <si>
    <t>600900600</t>
  </si>
  <si>
    <t>600900601</t>
  </si>
  <si>
    <t>PERMISOS, PLACAS, PATENTES, REGISTROS</t>
  </si>
  <si>
    <t>600900701</t>
  </si>
  <si>
    <t>INDEMNIZACIONES</t>
  </si>
  <si>
    <t>600900710</t>
  </si>
  <si>
    <t>OTROS GASTOS POR MORA</t>
  </si>
  <si>
    <t>600900800</t>
  </si>
  <si>
    <t>Total otros Gastos   de Servicios</t>
  </si>
  <si>
    <t xml:space="preserve"> Nota # 27 Gastos Financieros</t>
  </si>
  <si>
    <t>Un detalle de las cuentas de gastos y Servicios Financieros  al 30 de junio de 2024 y junio 2023 es como sigue:</t>
  </si>
  <si>
    <t>700100300</t>
  </si>
  <si>
    <t>GASTOS DE INTERESES  DE ENERGEGIA</t>
  </si>
  <si>
    <t>700100400</t>
  </si>
  <si>
    <t>COMISIONES Y GASTOS BANCARIOS</t>
  </si>
  <si>
    <t>700100401</t>
  </si>
  <si>
    <t>COMISION POR CARGO DGII 0.15 %</t>
  </si>
  <si>
    <t>700100500</t>
  </si>
  <si>
    <t>PÉRDIDA CAMBIARIA</t>
  </si>
  <si>
    <t>TOTAL GASTOS FINANCIEROS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</si>
</sst>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3" formatCode="_(* #,##0.00_);_(* \(#,##0.00\);_(* &quot;-&quot;??_);_(@_)"/>
    <numFmt numFmtId="168" formatCode="_-* #,##0.00_-;\-* #,##0.00_-;_-* &quot;-&quot;??_-;_-@_-"/>
  </numFmts>
  <fonts count="11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0"/>
      <name val="Arial"/>
      <family val="2"/>
    </font>
    <font>
      <b/>
      <sz val="9"/>
      <color indexed="81"/>
      <name val="Tahoma"/>
      <family val="2"/>
    </font>
    <font>
      <sz val="9"/>
      <color indexed="81"/>
      <name val="Tahoma"/>
      <family val="2"/>
    </font>
    <font>
      <b/>
      <sz val="12"/>
      <color rgb="FF231F20"/>
      <name val="Calibri"/>
      <family val="2"/>
      <scheme val="minor"/>
    </font>
    <font>
      <b/>
      <sz val="12"/>
      <color rgb="FF000000"/>
      <name val="Calibri"/>
      <family val="2"/>
      <scheme val="minor"/>
    </font>
    <font>
      <sz val="12"/>
      <color rgb="FF000000"/>
      <name val="Calibri"/>
      <family val="2"/>
      <scheme val="minor"/>
    </font>
    <font>
      <b/>
      <sz val="12"/>
      <color rgb="FFFF000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84DBF0"/>
        <bgColor indexed="64"/>
      </patternFill>
    </fill>
  </fills>
  <borders count="6">
    <border>
      <left/>
      <right/>
      <top/>
      <bottom/>
      <diagonal/>
    </border>
    <border>
      <left/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/>
      <bottom style="medium">
        <color indexed="64"/>
      </bottom>
      <diagonal/>
    </border>
  </borders>
  <cellStyleXfs count="3">
    <xf numFmtId="0" fontId="0" fillId="0" borderId="0"/>
    <xf numFmtId="43" fontId="1" fillId="0" borderId="0" applyFont="0" applyFill="0" applyBorder="0" applyAlignment="0" applyProtection="0"/>
    <xf numFmtId="0" fontId="4" fillId="0" borderId="0"/>
  </cellStyleXfs>
  <cellXfs count="45">
    <xf numFmtId="0" fontId="0" fillId="0" borderId="0" xfId="0"/>
    <xf numFmtId="0" fontId="2" fillId="0" borderId="0" xfId="0" applyFont="1"/>
    <xf numFmtId="168" fontId="2" fillId="0" borderId="0" xfId="0" applyNumberFormat="1" applyFont="1"/>
    <xf numFmtId="43" fontId="2" fillId="0" borderId="0" xfId="0" applyNumberFormat="1" applyFont="1"/>
    <xf numFmtId="0" fontId="3" fillId="0" borderId="0" xfId="0" applyFont="1"/>
    <xf numFmtId="43" fontId="3" fillId="0" borderId="0" xfId="0" applyNumberFormat="1" applyFont="1"/>
    <xf numFmtId="43" fontId="2" fillId="0" borderId="0" xfId="1" applyFont="1"/>
    <xf numFmtId="49" fontId="2" fillId="0" borderId="0" xfId="0" applyNumberFormat="1" applyFont="1"/>
    <xf numFmtId="0" fontId="2" fillId="3" borderId="0" xfId="0" applyFont="1" applyFill="1"/>
    <xf numFmtId="0" fontId="3" fillId="3" borderId="0" xfId="0" applyFont="1" applyFill="1"/>
    <xf numFmtId="0" fontId="8" fillId="0" borderId="0" xfId="0" applyFont="1"/>
    <xf numFmtId="43" fontId="8" fillId="0" borderId="0" xfId="0" applyNumberFormat="1" applyFont="1" applyAlignment="1">
      <alignment vertical="center"/>
    </xf>
    <xf numFmtId="43" fontId="8" fillId="0" borderId="2" xfId="0" applyNumberFormat="1" applyFont="1" applyBorder="1" applyAlignment="1">
      <alignment horizontal="center" vertical="center"/>
    </xf>
    <xf numFmtId="43" fontId="8" fillId="0" borderId="3" xfId="0" applyNumberFormat="1" applyFont="1" applyBorder="1" applyAlignment="1">
      <alignment horizontal="center" vertical="center"/>
    </xf>
    <xf numFmtId="0" fontId="9" fillId="0" borderId="0" xfId="0" applyFont="1"/>
    <xf numFmtId="0" fontId="8" fillId="0" borderId="0" xfId="0" applyFont="1" applyAlignment="1">
      <alignment horizontal="center"/>
    </xf>
    <xf numFmtId="1" fontId="8" fillId="0" borderId="0" xfId="0" applyNumberFormat="1" applyFont="1" applyAlignment="1">
      <alignment horizontal="center"/>
    </xf>
    <xf numFmtId="49" fontId="3" fillId="0" borderId="0" xfId="0" applyNumberFormat="1" applyFont="1"/>
    <xf numFmtId="0" fontId="2" fillId="0" borderId="0" xfId="0" applyFont="1" applyAlignment="1">
      <alignment vertical="top"/>
    </xf>
    <xf numFmtId="43" fontId="3" fillId="0" borderId="4" xfId="0" applyNumberFormat="1" applyFont="1" applyBorder="1"/>
    <xf numFmtId="49" fontId="3" fillId="0" borderId="0" xfId="0" applyNumberFormat="1" applyFont="1" applyAlignment="1">
      <alignment horizontal="left"/>
    </xf>
    <xf numFmtId="43" fontId="3" fillId="0" borderId="1" xfId="0" applyNumberFormat="1" applyFont="1" applyBorder="1"/>
    <xf numFmtId="0" fontId="3" fillId="0" borderId="0" xfId="0" applyFont="1" applyAlignment="1">
      <alignment horizontal="left"/>
    </xf>
    <xf numFmtId="49" fontId="2" fillId="0" borderId="0" xfId="0" applyNumberFormat="1" applyFont="1" applyAlignment="1">
      <alignment horizontal="left"/>
    </xf>
    <xf numFmtId="43" fontId="3" fillId="0" borderId="0" xfId="1" applyFont="1"/>
    <xf numFmtId="0" fontId="3" fillId="0" borderId="0" xfId="0" applyFont="1" applyAlignment="1">
      <alignment horizontal="left" wrapText="1"/>
    </xf>
    <xf numFmtId="43" fontId="2" fillId="0" borderId="0" xfId="1" applyFont="1" applyFill="1"/>
    <xf numFmtId="43" fontId="3" fillId="0" borderId="0" xfId="1" applyFont="1" applyFill="1"/>
    <xf numFmtId="168" fontId="3" fillId="0" borderId="0" xfId="0" applyNumberFormat="1" applyFont="1"/>
    <xf numFmtId="49" fontId="7" fillId="0" borderId="0" xfId="0" applyNumberFormat="1" applyFont="1" applyAlignment="1">
      <alignment vertical="center"/>
    </xf>
    <xf numFmtId="49" fontId="7" fillId="0" borderId="0" xfId="0" applyNumberFormat="1" applyFont="1" applyAlignment="1">
      <alignment vertical="center" wrapText="1"/>
    </xf>
    <xf numFmtId="49" fontId="3" fillId="2" borderId="0" xfId="0" applyNumberFormat="1" applyFont="1" applyFill="1"/>
    <xf numFmtId="0" fontId="3" fillId="2" borderId="0" xfId="0" applyFont="1" applyFill="1"/>
    <xf numFmtId="0" fontId="8" fillId="2" borderId="0" xfId="0" applyFont="1" applyFill="1" applyAlignment="1">
      <alignment horizontal="center"/>
    </xf>
    <xf numFmtId="1" fontId="8" fillId="2" borderId="0" xfId="0" applyNumberFormat="1" applyFont="1" applyFill="1" applyAlignment="1">
      <alignment horizontal="center"/>
    </xf>
    <xf numFmtId="49" fontId="2" fillId="2" borderId="0" xfId="0" applyNumberFormat="1" applyFont="1" applyFill="1"/>
    <xf numFmtId="43" fontId="3" fillId="2" borderId="0" xfId="0" applyNumberFormat="1" applyFont="1" applyFill="1"/>
    <xf numFmtId="0" fontId="2" fillId="2" borderId="0" xfId="0" applyFont="1" applyFill="1"/>
    <xf numFmtId="43" fontId="2" fillId="2" borderId="0" xfId="0" applyNumberFormat="1" applyFont="1" applyFill="1"/>
    <xf numFmtId="49" fontId="7" fillId="2" borderId="0" xfId="1" applyNumberFormat="1" applyFont="1" applyFill="1" applyBorder="1" applyAlignment="1">
      <alignment vertical="center" wrapText="1"/>
    </xf>
    <xf numFmtId="43" fontId="7" fillId="2" borderId="0" xfId="1" applyFont="1" applyFill="1" applyBorder="1" applyAlignment="1">
      <alignment vertical="center" wrapText="1"/>
    </xf>
    <xf numFmtId="43" fontId="3" fillId="2" borderId="1" xfId="0" applyNumberFormat="1" applyFont="1" applyFill="1" applyBorder="1"/>
    <xf numFmtId="49" fontId="8" fillId="0" borderId="0" xfId="0" applyNumberFormat="1" applyFont="1"/>
    <xf numFmtId="49" fontId="9" fillId="0" borderId="0" xfId="0" applyNumberFormat="1" applyFont="1"/>
    <xf numFmtId="43" fontId="3" fillId="0" borderId="5" xfId="0" applyNumberFormat="1" applyFont="1" applyBorder="1"/>
  </cellXfs>
  <cellStyles count="3">
    <cellStyle name="Millares" xfId="1" builtinId="3"/>
    <cellStyle name="Normal" xfId="0" builtinId="0"/>
    <cellStyle name="Normal 3" xfId="2" xr:uid="{51E531C1-B788-4976-9C28-21F93E1DD040}"/>
  </cellStyles>
  <dxfs count="0"/>
  <tableStyles count="0" defaultTableStyle="TableStyleMedium2" defaultPivotStyle="PivotStyleLight16"/>
  <colors>
    <mruColors>
      <color rgb="FF8DD9EB"/>
      <color rgb="FFFFFF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cid:image003.jpg@01D98320.7E96E270" TargetMode="External"/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167641</xdr:colOff>
      <xdr:row>3</xdr:row>
      <xdr:rowOff>60960</xdr:rowOff>
    </xdr:from>
    <xdr:to>
      <xdr:col>0</xdr:col>
      <xdr:colOff>1203961</xdr:colOff>
      <xdr:row>5</xdr:row>
      <xdr:rowOff>177165</xdr:rowOff>
    </xdr:to>
    <xdr:pic>
      <xdr:nvPicPr>
        <xdr:cNvPr id="3" name="Imagen 6" descr="A blue and green logo&#10;&#10;Description automatically generated">
          <a:extLst>
            <a:ext uri="{FF2B5EF4-FFF2-40B4-BE49-F238E27FC236}">
              <a16:creationId xmlns:a16="http://schemas.microsoft.com/office/drawing/2014/main" id="{67E7B1C0-992B-439A-B1B9-642ED2CF589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r:link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641" y="655320"/>
          <a:ext cx="1036320" cy="512445"/>
        </a:xfrm>
        <a:prstGeom prst="rect">
          <a:avLst/>
        </a:prstGeom>
        <a:noFill/>
        <a:ln>
          <a:noFill/>
        </a:ln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Estados%20Financieros%20preliminares.%20EGEHID%20corr%20DIGECOg%20Junio%202024%20v2.01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MAESTRO DE CTAS"/>
      <sheetName val="BALANZA JUN 2024"/>
      <sheetName val="ESTADO DE SITUACION"/>
      <sheetName val="ESTADO DE RESULTADOS"/>
      <sheetName val="CAMBIO DE PATRIMONIO"/>
      <sheetName val="FLUJO DE EFECTIVO"/>
      <sheetName val="COMPARACION DE IMPORTES PRESU"/>
      <sheetName val=" NOTAS"/>
      <sheetName val="NOTA 14"/>
      <sheetName val="Construcción en Proceso"/>
      <sheetName val="SPNF CXC "/>
      <sheetName val=" SPNF CXP"/>
      <sheetName val="AYUDAS Y DONACIONES"/>
    </sheetNames>
    <sheetDataSet>
      <sheetData sheetId="0"/>
      <sheetData sheetId="1">
        <row r="2">
          <cell r="A2" t="str">
            <v>Número de cuenta</v>
          </cell>
          <cell r="B2" t="str">
            <v>Texto p.posición balance/PyG</v>
          </cell>
          <cell r="C2" t="str">
            <v>Total períodos de informe</v>
          </cell>
          <cell r="D2" t="str">
            <v>Total períodos de comparación</v>
          </cell>
        </row>
        <row r="3">
          <cell r="A3" t="str">
            <v/>
          </cell>
          <cell r="B3" t="str">
            <v>A C T I V OS</v>
          </cell>
          <cell r="C3">
            <v>0</v>
          </cell>
          <cell r="D3">
            <v>0</v>
          </cell>
        </row>
        <row r="4">
          <cell r="A4" t="str">
            <v/>
          </cell>
          <cell r="B4" t="str">
            <v>===========</v>
          </cell>
          <cell r="C4">
            <v>0</v>
          </cell>
          <cell r="D4">
            <v>0</v>
          </cell>
        </row>
        <row r="5">
          <cell r="A5" t="str">
            <v/>
          </cell>
          <cell r="B5" t="str">
            <v>Activos Corrientes</v>
          </cell>
          <cell r="C5">
            <v>0</v>
          </cell>
          <cell r="D5">
            <v>0</v>
          </cell>
        </row>
        <row r="6">
          <cell r="A6" t="str">
            <v/>
          </cell>
          <cell r="B6" t="str">
            <v>===============</v>
          </cell>
          <cell r="C6">
            <v>0</v>
          </cell>
          <cell r="D6">
            <v>0</v>
          </cell>
        </row>
        <row r="7">
          <cell r="A7" t="str">
            <v>100100201</v>
          </cell>
          <cell r="B7" t="str">
            <v>100100201 CAJA CHICA 1</v>
          </cell>
          <cell r="C7">
            <v>2880012.58</v>
          </cell>
          <cell r="D7">
            <v>807350.69</v>
          </cell>
        </row>
        <row r="8">
          <cell r="A8" t="str">
            <v/>
          </cell>
          <cell r="B8" t="str">
            <v>Sub - Total Caja</v>
          </cell>
          <cell r="C8">
            <v>2880012.58</v>
          </cell>
          <cell r="D8">
            <v>807350.69</v>
          </cell>
        </row>
        <row r="9">
          <cell r="A9" t="str">
            <v>100210100</v>
          </cell>
          <cell r="B9" t="str">
            <v>100210100 CUENTA DE OPERACIONES 100-01-240-0126-47-4</v>
          </cell>
          <cell r="C9">
            <v>261044500.25999999</v>
          </cell>
          <cell r="D9">
            <v>288409510.54000002</v>
          </cell>
        </row>
        <row r="10">
          <cell r="A10" t="str">
            <v>100210101</v>
          </cell>
          <cell r="B10" t="str">
            <v>100210101 CHEQUES 100-01-240-0126-47-4</v>
          </cell>
          <cell r="C10">
            <v>-106875627.11</v>
          </cell>
          <cell r="D10">
            <v>-32169421.27</v>
          </cell>
        </row>
        <row r="11">
          <cell r="A11" t="str">
            <v>100210105</v>
          </cell>
          <cell r="B11" t="str">
            <v>100210105 T/D 100-01-240-0126-47-4</v>
          </cell>
          <cell r="C11">
            <v>-41333977.609999999</v>
          </cell>
          <cell r="D11">
            <v>0</v>
          </cell>
        </row>
        <row r="12">
          <cell r="A12" t="str">
            <v>100210106</v>
          </cell>
          <cell r="B12" t="str">
            <v>100210106 T/C 100-01-240-0126-47-4</v>
          </cell>
          <cell r="C12">
            <v>150000000</v>
          </cell>
          <cell r="D12">
            <v>0</v>
          </cell>
        </row>
        <row r="13">
          <cell r="A13" t="str">
            <v>100220100</v>
          </cell>
          <cell r="B13" t="str">
            <v>100220100 CUENTA DE  NOMINAS  100-01-240-012648-2</v>
          </cell>
          <cell r="C13">
            <v>155467949.16</v>
          </cell>
          <cell r="D13">
            <v>171818198.99000001</v>
          </cell>
        </row>
        <row r="14">
          <cell r="A14" t="str">
            <v>100220101</v>
          </cell>
          <cell r="B14" t="str">
            <v>100220101 CHEQUES 100-01-240-012648-2</v>
          </cell>
          <cell r="C14">
            <v>-6689455.3600000003</v>
          </cell>
          <cell r="D14">
            <v>-4819714.01</v>
          </cell>
        </row>
        <row r="15">
          <cell r="A15" t="str">
            <v>100220105</v>
          </cell>
          <cell r="B15" t="str">
            <v>100220105 T/D 100-01-240-012648-2</v>
          </cell>
          <cell r="C15">
            <v>-107647745.76000001</v>
          </cell>
          <cell r="D15">
            <v>0</v>
          </cell>
        </row>
        <row r="16">
          <cell r="A16" t="str">
            <v>100220106</v>
          </cell>
          <cell r="B16" t="str">
            <v>100220106 T/C 100-01-240-012648-2</v>
          </cell>
          <cell r="C16">
            <v>100000000</v>
          </cell>
          <cell r="D16">
            <v>0</v>
          </cell>
        </row>
        <row r="17">
          <cell r="A17" t="str">
            <v>100220107</v>
          </cell>
          <cell r="B17" t="str">
            <v>100220107 100-01-240-012648-2</v>
          </cell>
          <cell r="C17">
            <v>2518374.37</v>
          </cell>
          <cell r="D17">
            <v>1646518.75</v>
          </cell>
        </row>
        <row r="18">
          <cell r="A18" t="str">
            <v>100230100</v>
          </cell>
          <cell r="B18" t="str">
            <v>100230100 CUENTA DE INGRESOS 100-01-240-012649-0</v>
          </cell>
          <cell r="C18">
            <v>629744004.35000002</v>
          </cell>
          <cell r="D18">
            <v>1098936679.1700001</v>
          </cell>
        </row>
        <row r="19">
          <cell r="A19" t="str">
            <v>100230102</v>
          </cell>
          <cell r="B19" t="str">
            <v>100230102 DEPOSITOS 100-01-240-012649-0</v>
          </cell>
          <cell r="C19">
            <v>1770833.34</v>
          </cell>
          <cell r="D19">
            <v>0</v>
          </cell>
        </row>
        <row r="20">
          <cell r="A20" t="str">
            <v>100230105</v>
          </cell>
          <cell r="B20" t="str">
            <v>100230105 T/D 100-01-240-012649-0</v>
          </cell>
          <cell r="C20">
            <v>-700000000</v>
          </cell>
          <cell r="D20">
            <v>0</v>
          </cell>
        </row>
        <row r="21">
          <cell r="A21" t="str">
            <v>100230106</v>
          </cell>
          <cell r="B21" t="str">
            <v>100230106 T/C 100-01-240-012649-0</v>
          </cell>
          <cell r="C21">
            <v>1132588072.26</v>
          </cell>
          <cell r="D21">
            <v>0</v>
          </cell>
        </row>
        <row r="22">
          <cell r="A22" t="str">
            <v>100240100</v>
          </cell>
          <cell r="B22" t="str">
            <v>100240100 CUENTA DE PROYECTOS 100-01-240-012650-4</v>
          </cell>
          <cell r="C22">
            <v>770771678.63</v>
          </cell>
          <cell r="D22">
            <v>354222027.91000003</v>
          </cell>
        </row>
        <row r="23">
          <cell r="A23" t="str">
            <v>100240101</v>
          </cell>
          <cell r="B23" t="str">
            <v>100240101 CHEQUES 100-01-240-012650-4</v>
          </cell>
          <cell r="C23">
            <v>-854103457.04999995</v>
          </cell>
          <cell r="D23">
            <v>-50819328.200000003</v>
          </cell>
        </row>
        <row r="24">
          <cell r="A24" t="str">
            <v>100240106</v>
          </cell>
          <cell r="B24" t="str">
            <v>100240106 T/C 100-01-240-012650-4</v>
          </cell>
          <cell r="C24">
            <v>450000000</v>
          </cell>
          <cell r="D24">
            <v>0</v>
          </cell>
        </row>
        <row r="25">
          <cell r="A25" t="str">
            <v/>
          </cell>
          <cell r="B25" t="str">
            <v>Sub - Total Cuentas Corriente RD$</v>
          </cell>
          <cell r="C25">
            <v>1837255149.48</v>
          </cell>
          <cell r="D25">
            <v>1827224471.8800001</v>
          </cell>
        </row>
        <row r="26">
          <cell r="A26" t="str">
            <v>100250100</v>
          </cell>
          <cell r="B26" t="str">
            <v>100250100 CUENTA DE DOLARES 200-02-240-003911-8</v>
          </cell>
          <cell r="C26">
            <v>2541839096.0900002</v>
          </cell>
          <cell r="D26">
            <v>2795817559.6300001</v>
          </cell>
        </row>
        <row r="27">
          <cell r="A27" t="str">
            <v>100250105</v>
          </cell>
          <cell r="B27" t="str">
            <v>100250105 T/D 200-02-240-003911-8</v>
          </cell>
          <cell r="C27">
            <v>-160707522.72</v>
          </cell>
          <cell r="D27">
            <v>0</v>
          </cell>
        </row>
        <row r="28">
          <cell r="A28" t="str">
            <v>100250106</v>
          </cell>
          <cell r="B28" t="str">
            <v>100250106 T/C 200-02-240-003911-8</v>
          </cell>
          <cell r="C28">
            <v>44497025.009999998</v>
          </cell>
          <cell r="D28">
            <v>-644204.30000000005</v>
          </cell>
        </row>
        <row r="29">
          <cell r="A29" t="str">
            <v>100260106</v>
          </cell>
          <cell r="B29" t="str">
            <v>100260106 T/C MINICENTRALES</v>
          </cell>
          <cell r="C29">
            <v>-0.03</v>
          </cell>
          <cell r="D29">
            <v>-0.03</v>
          </cell>
        </row>
        <row r="30">
          <cell r="A30" t="str">
            <v>100290000</v>
          </cell>
          <cell r="B30" t="str">
            <v>100290000 Efectivo- Diferencia en cambio</v>
          </cell>
          <cell r="C30">
            <v>596825583.16999996</v>
          </cell>
          <cell r="D30">
            <v>530050748.74000001</v>
          </cell>
        </row>
        <row r="31">
          <cell r="A31" t="str">
            <v/>
          </cell>
          <cell r="B31" t="str">
            <v>Sub - Total Cuentas Corriente USD$</v>
          </cell>
          <cell r="C31">
            <v>3022454181.52</v>
          </cell>
          <cell r="D31">
            <v>3325224104.04</v>
          </cell>
        </row>
        <row r="32">
          <cell r="A32" t="str">
            <v>110300100</v>
          </cell>
          <cell r="B32" t="str">
            <v>110300100 INVERSIONES EN US$</v>
          </cell>
          <cell r="C32">
            <v>2111763839.55</v>
          </cell>
          <cell r="D32">
            <v>2111763839.55</v>
          </cell>
        </row>
        <row r="33">
          <cell r="A33" t="str">
            <v>110300110</v>
          </cell>
          <cell r="B33" t="str">
            <v>110300110 Inversion- Diferencia en cambio</v>
          </cell>
          <cell r="C33">
            <v>411200744.31999999</v>
          </cell>
          <cell r="D33">
            <v>359917622.94</v>
          </cell>
        </row>
        <row r="34">
          <cell r="A34" t="str">
            <v>110300200</v>
          </cell>
          <cell r="B34" t="str">
            <v>110300200 INVERSIONES EN RD$</v>
          </cell>
          <cell r="C34">
            <v>706634800.76999998</v>
          </cell>
          <cell r="D34">
            <v>706634800.76999998</v>
          </cell>
        </row>
        <row r="35">
          <cell r="A35" t="str">
            <v/>
          </cell>
          <cell r="B35" t="str">
            <v>Sub - Total Fondos de Trabajo</v>
          </cell>
          <cell r="C35">
            <v>3229599384.6399999</v>
          </cell>
          <cell r="D35">
            <v>3178316263.2600002</v>
          </cell>
        </row>
        <row r="36">
          <cell r="A36" t="str">
            <v/>
          </cell>
          <cell r="B36" t="str">
            <v>Efectivo y Equivalentes Ctas Corrientes</v>
          </cell>
          <cell r="C36">
            <v>8092188728.2200003</v>
          </cell>
          <cell r="D36">
            <v>8331572189.8699999</v>
          </cell>
        </row>
        <row r="37">
          <cell r="A37" t="str">
            <v/>
          </cell>
          <cell r="B37" t="str">
            <v>====================================</v>
          </cell>
          <cell r="C37">
            <v>0</v>
          </cell>
          <cell r="D37">
            <v>0</v>
          </cell>
        </row>
        <row r="38">
          <cell r="A38" t="str">
            <v>110400100</v>
          </cell>
          <cell r="B38" t="str">
            <v>110400100 CXC MERCADO SPOT</v>
          </cell>
          <cell r="C38">
            <v>19791527643.349998</v>
          </cell>
          <cell r="D38">
            <v>19397292290.59</v>
          </cell>
        </row>
        <row r="39">
          <cell r="A39" t="str">
            <v>110400200</v>
          </cell>
          <cell r="B39" t="str">
            <v>110400200 CXC MERCADO CONTRATO</v>
          </cell>
          <cell r="C39">
            <v>55484087618.400002</v>
          </cell>
          <cell r="D39">
            <v>58054035190.239998</v>
          </cell>
        </row>
        <row r="40">
          <cell r="A40" t="str">
            <v>110400210</v>
          </cell>
          <cell r="B40" t="str">
            <v>110400210 DEUDORES AJUSTE POR DIFERENCIA CAMBIARIA</v>
          </cell>
          <cell r="C40">
            <v>13278570869.559999</v>
          </cell>
          <cell r="D40">
            <v>12203009581.4</v>
          </cell>
        </row>
        <row r="41">
          <cell r="A41" t="str">
            <v>110400410</v>
          </cell>
          <cell r="B41" t="str">
            <v>110400410 CUENTAS POR COBRAR COOPERATIVA CDEEE</v>
          </cell>
          <cell r="C41">
            <v>9739583.2100000009</v>
          </cell>
          <cell r="D41">
            <v>11510416.550000001</v>
          </cell>
        </row>
        <row r="42">
          <cell r="A42" t="str">
            <v>110400500</v>
          </cell>
          <cell r="B42" t="str">
            <v>110400500 CUENTAS POR COBRAR EMPLEADOS</v>
          </cell>
          <cell r="C42">
            <v>-1273690.93</v>
          </cell>
          <cell r="D42">
            <v>233465.92</v>
          </cell>
        </row>
        <row r="43">
          <cell r="A43" t="str">
            <v>110400510</v>
          </cell>
          <cell r="B43" t="str">
            <v>110400510 CXC  EMPL. AVANCE A PRESTACIONES LABORALES</v>
          </cell>
          <cell r="C43">
            <v>98622915.239999995</v>
          </cell>
          <cell r="D43">
            <v>99988311.239999995</v>
          </cell>
        </row>
        <row r="44">
          <cell r="A44" t="str">
            <v>110400600</v>
          </cell>
          <cell r="B44" t="str">
            <v>110400600 CXC EMPLEADOS SUJETO A LIQUIDACION</v>
          </cell>
          <cell r="C44">
            <v>849000</v>
          </cell>
          <cell r="D44">
            <v>2934000</v>
          </cell>
        </row>
        <row r="45">
          <cell r="A45" t="str">
            <v>110400800</v>
          </cell>
          <cell r="B45" t="str">
            <v>110400800 RECLAMACIONES  POR COBRAR</v>
          </cell>
          <cell r="C45">
            <v>1974076.13</v>
          </cell>
          <cell r="D45">
            <v>1974076.13</v>
          </cell>
        </row>
        <row r="46">
          <cell r="A46" t="str">
            <v>110400900</v>
          </cell>
          <cell r="B46" t="str">
            <v>110400900 PROVISION PARA CUENTAS INCOBRABLES</v>
          </cell>
          <cell r="C46">
            <v>-4513917.24</v>
          </cell>
          <cell r="D46">
            <v>-4513917.24</v>
          </cell>
        </row>
        <row r="47">
          <cell r="A47" t="str">
            <v>200200115</v>
          </cell>
          <cell r="B47" t="str">
            <v>200200115 PROVISION CUENTAS POR PAG. DEMANDAS EXEMPLEADOS</v>
          </cell>
          <cell r="C47">
            <v>33281800.300000001</v>
          </cell>
          <cell r="D47">
            <v>33281800.300000001</v>
          </cell>
        </row>
        <row r="48">
          <cell r="A48" t="str">
            <v/>
          </cell>
          <cell r="B48" t="str">
            <v>Cuentas por Cobrar</v>
          </cell>
          <cell r="C48">
            <v>88692865898.020004</v>
          </cell>
          <cell r="D48">
            <v>89799745215.130005</v>
          </cell>
        </row>
        <row r="49">
          <cell r="A49" t="str">
            <v/>
          </cell>
          <cell r="B49" t="str">
            <v>=======================</v>
          </cell>
          <cell r="C49">
            <v>0</v>
          </cell>
          <cell r="D49">
            <v>0</v>
          </cell>
        </row>
        <row r="50">
          <cell r="A50" t="str">
            <v>110500101</v>
          </cell>
          <cell r="B50" t="str">
            <v>110500101 PRODUCTOS DE PAPEL Y CARTON</v>
          </cell>
          <cell r="C50">
            <v>2098828.86</v>
          </cell>
          <cell r="D50">
            <v>1326805.3799999999</v>
          </cell>
        </row>
        <row r="51">
          <cell r="A51" t="str">
            <v>110500102</v>
          </cell>
          <cell r="B51" t="str">
            <v>110500102 PRODUCTOS PLASTICOS</v>
          </cell>
          <cell r="C51">
            <v>3685524.77</v>
          </cell>
          <cell r="D51">
            <v>3458341.55</v>
          </cell>
        </row>
        <row r="52">
          <cell r="A52" t="str">
            <v>110500103</v>
          </cell>
          <cell r="B52" t="str">
            <v>110500103 PAPELERIA</v>
          </cell>
          <cell r="C52">
            <v>203008.67</v>
          </cell>
          <cell r="D52">
            <v>109250.18</v>
          </cell>
        </row>
        <row r="53">
          <cell r="A53" t="str">
            <v>110500104</v>
          </cell>
          <cell r="B53" t="str">
            <v>110500104 MATERIAL GASTABLE DE OFICINA</v>
          </cell>
          <cell r="C53">
            <v>1002492.31</v>
          </cell>
          <cell r="D53">
            <v>1312996.69</v>
          </cell>
        </row>
        <row r="54">
          <cell r="A54" t="str">
            <v>110500105</v>
          </cell>
          <cell r="B54" t="str">
            <v>110500105 MATERIALES ELECTRICOS</v>
          </cell>
          <cell r="C54">
            <v>6350937.1799999997</v>
          </cell>
          <cell r="D54">
            <v>8609867.6199999992</v>
          </cell>
        </row>
        <row r="55">
          <cell r="A55" t="str">
            <v>110500106</v>
          </cell>
          <cell r="B55" t="str">
            <v>110500106 MATERIALES MECANICOS</v>
          </cell>
          <cell r="C55">
            <v>23346450.91</v>
          </cell>
          <cell r="D55">
            <v>15821881.970000001</v>
          </cell>
        </row>
        <row r="56">
          <cell r="A56" t="str">
            <v>110500107</v>
          </cell>
          <cell r="B56" t="str">
            <v>110500107 HERRAMIENTAS DE METAL</v>
          </cell>
          <cell r="C56">
            <v>46855.44</v>
          </cell>
          <cell r="D56">
            <v>198536.7</v>
          </cell>
        </row>
        <row r="57">
          <cell r="A57" t="str">
            <v>110500108</v>
          </cell>
          <cell r="B57" t="str">
            <v>110500108 EQUIPO DE PRODUCCION</v>
          </cell>
          <cell r="C57">
            <v>131662.44</v>
          </cell>
          <cell r="D57">
            <v>142595.63</v>
          </cell>
        </row>
        <row r="58">
          <cell r="A58" t="str">
            <v>110500109</v>
          </cell>
          <cell r="B58" t="str">
            <v>110500109 ARTICULOS DE LIMPIEZA</v>
          </cell>
          <cell r="C58">
            <v>1540728.26</v>
          </cell>
          <cell r="D58">
            <v>2184026.44</v>
          </cell>
        </row>
        <row r="59">
          <cell r="A59" t="str">
            <v>110500110</v>
          </cell>
          <cell r="B59" t="str">
            <v>110500110 CALZADO</v>
          </cell>
          <cell r="C59">
            <v>0</v>
          </cell>
          <cell r="D59">
            <v>0.31</v>
          </cell>
        </row>
        <row r="60">
          <cell r="A60" t="str">
            <v>110500111</v>
          </cell>
          <cell r="B60" t="str">
            <v>110500111 UNIFORMES</v>
          </cell>
          <cell r="C60">
            <v>18.2</v>
          </cell>
          <cell r="D60">
            <v>57201.440000000002</v>
          </cell>
        </row>
        <row r="61">
          <cell r="A61" t="str">
            <v>110500112</v>
          </cell>
          <cell r="B61" t="str">
            <v>110500112 CERRAJERIA</v>
          </cell>
          <cell r="C61">
            <v>12850.22</v>
          </cell>
          <cell r="D61">
            <v>13751.04</v>
          </cell>
        </row>
        <row r="62">
          <cell r="A62" t="str">
            <v>110500113</v>
          </cell>
          <cell r="B62" t="str">
            <v>110500113 EQUIPO Y MOBILIARIO DE OFICINA</v>
          </cell>
          <cell r="C62">
            <v>23625.4</v>
          </cell>
          <cell r="D62">
            <v>5039.3999999999996</v>
          </cell>
        </row>
        <row r="63">
          <cell r="A63" t="str">
            <v>110500114</v>
          </cell>
          <cell r="B63" t="str">
            <v>110500114 EQUIPOS DE COMPUTOS</v>
          </cell>
          <cell r="C63">
            <v>145140</v>
          </cell>
          <cell r="D63">
            <v>145140</v>
          </cell>
        </row>
        <row r="64">
          <cell r="A64" t="str">
            <v>110500115</v>
          </cell>
          <cell r="B64" t="str">
            <v>110500115 MATERIALES DE COMPUTOS</v>
          </cell>
          <cell r="C64">
            <v>5662798.6699999999</v>
          </cell>
          <cell r="D64">
            <v>5285371.2300000004</v>
          </cell>
        </row>
        <row r="65">
          <cell r="A65" t="str">
            <v>110500116</v>
          </cell>
          <cell r="B65" t="str">
            <v>110500116 EQUIPOS DE COMUNICACION</v>
          </cell>
          <cell r="C65">
            <v>200</v>
          </cell>
          <cell r="D65">
            <v>2693.75</v>
          </cell>
        </row>
        <row r="66">
          <cell r="A66" t="str">
            <v>110500117</v>
          </cell>
          <cell r="B66" t="str">
            <v>110500117 PRODUCTOS MINERALES NO METALICOS</v>
          </cell>
          <cell r="C66">
            <v>3</v>
          </cell>
          <cell r="D66">
            <v>761100</v>
          </cell>
        </row>
        <row r="67">
          <cell r="A67" t="str">
            <v>110500118</v>
          </cell>
          <cell r="B67" t="str">
            <v>110500118 LLANTAS Y NEUMATICOS</v>
          </cell>
          <cell r="C67">
            <v>3626848.71</v>
          </cell>
          <cell r="D67">
            <v>3403493.01</v>
          </cell>
        </row>
        <row r="68">
          <cell r="A68" t="str">
            <v>110500119</v>
          </cell>
          <cell r="B68" t="str">
            <v>110500119 TUBERIAS Y ACCESORIOS PLASTICOS</v>
          </cell>
          <cell r="C68">
            <v>32954.43</v>
          </cell>
          <cell r="D68">
            <v>32950.43</v>
          </cell>
        </row>
        <row r="69">
          <cell r="A69" t="str">
            <v>110500120</v>
          </cell>
          <cell r="B69" t="str">
            <v>110500120 TUBERIAS Y ACCESORIOS GALVANIZADOS</v>
          </cell>
          <cell r="C69">
            <v>143000.78</v>
          </cell>
          <cell r="D69">
            <v>234494.36</v>
          </cell>
        </row>
        <row r="70">
          <cell r="A70" t="str">
            <v>110500121</v>
          </cell>
          <cell r="B70" t="str">
            <v>110500121 LUBRICANTES</v>
          </cell>
          <cell r="C70">
            <v>20288.2</v>
          </cell>
          <cell r="D70">
            <v>90166.95</v>
          </cell>
        </row>
        <row r="71">
          <cell r="A71" t="str">
            <v>110500122</v>
          </cell>
          <cell r="B71" t="str">
            <v>110500122 COMBUSTIBLE</v>
          </cell>
          <cell r="C71">
            <v>1143803.32</v>
          </cell>
          <cell r="D71">
            <v>2711902.75</v>
          </cell>
        </row>
        <row r="72">
          <cell r="A72" t="str">
            <v>110500123</v>
          </cell>
          <cell r="B72" t="str">
            <v>110500123 CABLES</v>
          </cell>
          <cell r="C72">
            <v>31195.87</v>
          </cell>
          <cell r="D72">
            <v>31195.87</v>
          </cell>
        </row>
        <row r="73">
          <cell r="A73" t="str">
            <v>110500124</v>
          </cell>
          <cell r="B73" t="str">
            <v>110500124 MATERIALES DIVERSOS</v>
          </cell>
          <cell r="C73">
            <v>3211204.73</v>
          </cell>
          <cell r="D73">
            <v>2619945.67</v>
          </cell>
        </row>
        <row r="74">
          <cell r="A74" t="str">
            <v>110500127</v>
          </cell>
          <cell r="B74" t="str">
            <v>110500127 MATERIALES ELECTRONICOS</v>
          </cell>
          <cell r="C74">
            <v>407048.46</v>
          </cell>
          <cell r="D74">
            <v>438166.53</v>
          </cell>
        </row>
        <row r="75">
          <cell r="A75" t="str">
            <v>110500128</v>
          </cell>
          <cell r="B75" t="str">
            <v>110500128 UTILES DE COCINA</v>
          </cell>
          <cell r="C75">
            <v>18070.12</v>
          </cell>
          <cell r="D75">
            <v>91308.97</v>
          </cell>
        </row>
        <row r="76">
          <cell r="A76" t="str">
            <v>110500129</v>
          </cell>
          <cell r="B76" t="str">
            <v>110500129 PRODUCTOS QUIMICO</v>
          </cell>
          <cell r="C76">
            <v>7747.88</v>
          </cell>
          <cell r="D76">
            <v>99516.27</v>
          </cell>
        </row>
        <row r="77">
          <cell r="A77" t="str">
            <v>110500130</v>
          </cell>
          <cell r="B77" t="str">
            <v>110500130 ALIMENTOS Y REFREIGERIOS</v>
          </cell>
          <cell r="C77">
            <v>469018.49</v>
          </cell>
          <cell r="D77">
            <v>953746.04</v>
          </cell>
        </row>
        <row r="78">
          <cell r="A78" t="str">
            <v/>
          </cell>
          <cell r="B78" t="str">
            <v>Inventarios</v>
          </cell>
          <cell r="C78">
            <v>53362305.32</v>
          </cell>
          <cell r="D78">
            <v>50141486.18</v>
          </cell>
        </row>
        <row r="79">
          <cell r="A79" t="str">
            <v/>
          </cell>
          <cell r="B79" t="str">
            <v>===============</v>
          </cell>
          <cell r="C79">
            <v>0</v>
          </cell>
          <cell r="D79">
            <v>0</v>
          </cell>
        </row>
        <row r="80">
          <cell r="A80" t="str">
            <v>110600100</v>
          </cell>
          <cell r="B80" t="str">
            <v>110600100 ANTICIPOS A PROVEEDORES</v>
          </cell>
          <cell r="C80">
            <v>310216477.25</v>
          </cell>
          <cell r="D80">
            <v>78295468.239999995</v>
          </cell>
        </row>
        <row r="81">
          <cell r="A81" t="str">
            <v>110600200</v>
          </cell>
          <cell r="B81" t="str">
            <v>110600200 ANTICIPOS A CONTRATISTAS</v>
          </cell>
          <cell r="C81">
            <v>5017341264.5500002</v>
          </cell>
          <cell r="D81">
            <v>3338941324.6799998</v>
          </cell>
        </row>
        <row r="82">
          <cell r="A82" t="str">
            <v/>
          </cell>
          <cell r="B82" t="str">
            <v>Gastos Pagados por Anticipado</v>
          </cell>
          <cell r="C82">
            <v>5327557741.8000002</v>
          </cell>
          <cell r="D82">
            <v>3417236792.9200001</v>
          </cell>
        </row>
        <row r="83">
          <cell r="A83" t="str">
            <v/>
          </cell>
          <cell r="B83" t="str">
            <v>==============================</v>
          </cell>
          <cell r="C83">
            <v>0</v>
          </cell>
          <cell r="D83">
            <v>0</v>
          </cell>
        </row>
        <row r="84">
          <cell r="A84" t="str">
            <v>130100100</v>
          </cell>
          <cell r="B84" t="str">
            <v>130100100 GASTOS PAG. POR ADELANTADO</v>
          </cell>
          <cell r="C84">
            <v>2285274.4900000002</v>
          </cell>
          <cell r="D84">
            <v>4195653.25</v>
          </cell>
        </row>
        <row r="85">
          <cell r="A85" t="str">
            <v>130100110</v>
          </cell>
          <cell r="B85" t="str">
            <v>130100110 SUSCRIPCIONES</v>
          </cell>
          <cell r="C85">
            <v>16447.759999999998</v>
          </cell>
          <cell r="D85">
            <v>74333.13</v>
          </cell>
        </row>
        <row r="86">
          <cell r="A86" t="str">
            <v>130200100</v>
          </cell>
          <cell r="B86" t="str">
            <v>130200100 FIANZAS Y DEPOSITOS</v>
          </cell>
          <cell r="C86">
            <v>1146376.79</v>
          </cell>
          <cell r="D86">
            <v>1146376.79</v>
          </cell>
        </row>
        <row r="87">
          <cell r="A87" t="str">
            <v>130300100</v>
          </cell>
          <cell r="B87" t="str">
            <v>130300100 SOFTWARE Y LICENCIA</v>
          </cell>
          <cell r="C87">
            <v>20983026.68</v>
          </cell>
          <cell r="D87">
            <v>24334941.440000001</v>
          </cell>
        </row>
        <row r="88">
          <cell r="A88" t="str">
            <v>130900100</v>
          </cell>
          <cell r="B88" t="str">
            <v>130900100 ACTIVO POR DERECHO DE USO</v>
          </cell>
          <cell r="C88">
            <v>5603409</v>
          </cell>
          <cell r="D88">
            <v>5603409</v>
          </cell>
        </row>
        <row r="89">
          <cell r="A89" t="str">
            <v>130900110</v>
          </cell>
          <cell r="B89" t="str">
            <v>130900110 AMORTIZACION ACTIVO  POR DERECHO DE USO</v>
          </cell>
          <cell r="C89">
            <v>-1067531</v>
          </cell>
          <cell r="D89">
            <v>-1067531</v>
          </cell>
        </row>
        <row r="90">
          <cell r="A90" t="str">
            <v/>
          </cell>
          <cell r="B90" t="str">
            <v>Activos Diferidos</v>
          </cell>
          <cell r="C90">
            <v>28967003.719999999</v>
          </cell>
          <cell r="D90">
            <v>34287182.609999999</v>
          </cell>
        </row>
        <row r="91">
          <cell r="A91" t="str">
            <v/>
          </cell>
          <cell r="B91" t="str">
            <v>===================</v>
          </cell>
          <cell r="C91">
            <v>0</v>
          </cell>
          <cell r="D91">
            <v>0</v>
          </cell>
        </row>
        <row r="92">
          <cell r="A92" t="str">
            <v/>
          </cell>
          <cell r="B92" t="str">
            <v>Total Activos Corrientes</v>
          </cell>
          <cell r="C92">
            <v>102194941677.08</v>
          </cell>
          <cell r="D92">
            <v>101632982866.71001</v>
          </cell>
        </row>
        <row r="93">
          <cell r="A93" t="str">
            <v/>
          </cell>
          <cell r="B93" t="str">
            <v>=======================</v>
          </cell>
          <cell r="C93">
            <v>0</v>
          </cell>
          <cell r="D93">
            <v>0</v>
          </cell>
        </row>
        <row r="94">
          <cell r="A94" t="str">
            <v/>
          </cell>
          <cell r="B94" t="str">
            <v>Activos Fijos</v>
          </cell>
          <cell r="C94">
            <v>0</v>
          </cell>
          <cell r="D94">
            <v>0</v>
          </cell>
        </row>
        <row r="95">
          <cell r="A95" t="str">
            <v/>
          </cell>
          <cell r="B95" t="str">
            <v>==========</v>
          </cell>
          <cell r="C95">
            <v>0</v>
          </cell>
          <cell r="D95">
            <v>0</v>
          </cell>
        </row>
        <row r="96">
          <cell r="A96" t="str">
            <v>120100100</v>
          </cell>
          <cell r="B96" t="str">
            <v>120100100 TERRENO</v>
          </cell>
          <cell r="C96">
            <v>6961498986.2700005</v>
          </cell>
          <cell r="D96">
            <v>6961498986.2700005</v>
          </cell>
        </row>
        <row r="97">
          <cell r="A97" t="str">
            <v/>
          </cell>
          <cell r="B97" t="str">
            <v/>
          </cell>
          <cell r="C97">
            <v>6961498986.2700005</v>
          </cell>
          <cell r="D97">
            <v>6961498986.2700005</v>
          </cell>
        </row>
        <row r="98">
          <cell r="A98" t="str">
            <v>120100510</v>
          </cell>
          <cell r="B98" t="str">
            <v>120100510 TERRENO Y SERVIDUMBRE DE PASO REVALUADO</v>
          </cell>
          <cell r="C98">
            <v>1825588822.02</v>
          </cell>
          <cell r="D98">
            <v>1825588822.02</v>
          </cell>
        </row>
        <row r="99">
          <cell r="A99" t="str">
            <v/>
          </cell>
          <cell r="B99" t="str">
            <v/>
          </cell>
          <cell r="C99">
            <v>1825588822.02</v>
          </cell>
          <cell r="D99">
            <v>1825588822.02</v>
          </cell>
        </row>
        <row r="100">
          <cell r="A100" t="str">
            <v>120200100</v>
          </cell>
          <cell r="B100" t="str">
            <v>120200100 EDIFICIO</v>
          </cell>
          <cell r="C100">
            <v>62430183712.629997</v>
          </cell>
          <cell r="D100">
            <v>62430183702.629997</v>
          </cell>
        </row>
        <row r="101">
          <cell r="A101" t="str">
            <v>120200400</v>
          </cell>
          <cell r="B101" t="str">
            <v>120200400 CONTRAPARTIDA ADQ. EDIFICIO</v>
          </cell>
          <cell r="C101">
            <v>-11</v>
          </cell>
          <cell r="D101">
            <v>-1</v>
          </cell>
        </row>
        <row r="102">
          <cell r="A102" t="str">
            <v>120200510</v>
          </cell>
          <cell r="B102" t="str">
            <v>120200510 REVALUACION EDIFICIO</v>
          </cell>
          <cell r="C102">
            <v>9617399674.0599995</v>
          </cell>
          <cell r="D102">
            <v>9617399674.0599995</v>
          </cell>
        </row>
        <row r="103">
          <cell r="A103" t="str">
            <v>120200600</v>
          </cell>
          <cell r="B103" t="str">
            <v>120200600 DETERIORO EDIFICIO</v>
          </cell>
          <cell r="C103">
            <v>-327780324.22000003</v>
          </cell>
          <cell r="D103">
            <v>-327780324.22000003</v>
          </cell>
        </row>
        <row r="104">
          <cell r="A104" t="str">
            <v/>
          </cell>
          <cell r="B104" t="str">
            <v/>
          </cell>
          <cell r="C104">
            <v>71719803051.470001</v>
          </cell>
          <cell r="D104">
            <v>71719803051.470001</v>
          </cell>
        </row>
        <row r="105">
          <cell r="A105" t="str">
            <v>120300100</v>
          </cell>
          <cell r="B105" t="str">
            <v>120300100 PRESAS Y REPRESAS</v>
          </cell>
          <cell r="C105">
            <v>1655780076.6300001</v>
          </cell>
          <cell r="D105">
            <v>1655780076.6300001</v>
          </cell>
        </row>
        <row r="106">
          <cell r="A106" t="str">
            <v>120300400</v>
          </cell>
          <cell r="B106" t="str">
            <v>120300400 CONTRAPARTIDA ADQ. PRESAS Y REPRESAS</v>
          </cell>
          <cell r="C106">
            <v>-4</v>
          </cell>
          <cell r="D106">
            <v>-4</v>
          </cell>
        </row>
        <row r="107">
          <cell r="A107" t="str">
            <v/>
          </cell>
          <cell r="B107" t="str">
            <v/>
          </cell>
          <cell r="C107">
            <v>1655780072.6300001</v>
          </cell>
          <cell r="D107">
            <v>1655780072.6300001</v>
          </cell>
        </row>
        <row r="108">
          <cell r="A108" t="str">
            <v>120400100</v>
          </cell>
          <cell r="B108" t="str">
            <v>120400100 HIDROTURBINA (MECANICA)</v>
          </cell>
          <cell r="C108">
            <v>8908474578.0100002</v>
          </cell>
          <cell r="D108">
            <v>8908474556.0100002</v>
          </cell>
        </row>
        <row r="109">
          <cell r="A109" t="str">
            <v>120400400</v>
          </cell>
          <cell r="B109" t="str">
            <v>120400400 CONTRAPARTIDA ADQ. HIDROTURBINAS</v>
          </cell>
          <cell r="C109">
            <v>-24</v>
          </cell>
          <cell r="D109">
            <v>-2</v>
          </cell>
        </row>
        <row r="110">
          <cell r="A110" t="str">
            <v>120400510</v>
          </cell>
          <cell r="B110" t="str">
            <v>120400510 REVALUACION HIDROTURBINA MECANICA</v>
          </cell>
          <cell r="C110">
            <v>724018908.44000006</v>
          </cell>
          <cell r="D110">
            <v>724018908.44000006</v>
          </cell>
        </row>
        <row r="111">
          <cell r="A111" t="str">
            <v>120400600</v>
          </cell>
          <cell r="B111" t="str">
            <v>120400600 DETERIORO HIDROTURBINA MECANICA</v>
          </cell>
          <cell r="C111">
            <v>-59210561.810000002</v>
          </cell>
          <cell r="D111">
            <v>-59210561.810000002</v>
          </cell>
        </row>
        <row r="112">
          <cell r="A112" t="str">
            <v/>
          </cell>
          <cell r="B112" t="str">
            <v/>
          </cell>
          <cell r="C112">
            <v>9573282900.6399994</v>
          </cell>
          <cell r="D112">
            <v>9573282900.6399994</v>
          </cell>
        </row>
        <row r="113">
          <cell r="A113" t="str">
            <v>120500100</v>
          </cell>
          <cell r="B113" t="str">
            <v>120500100 GENERADORES (ELECTRICA)</v>
          </cell>
          <cell r="C113">
            <v>8059356973.54</v>
          </cell>
          <cell r="D113">
            <v>8059356970.54</v>
          </cell>
        </row>
        <row r="114">
          <cell r="A114" t="str">
            <v>120500400</v>
          </cell>
          <cell r="B114" t="str">
            <v>120500400 CONTRAPARTIDA ADQ. GENERADORES</v>
          </cell>
          <cell r="C114">
            <v>-3</v>
          </cell>
          <cell r="D114">
            <v>0</v>
          </cell>
        </row>
        <row r="115">
          <cell r="A115" t="str">
            <v>120500510</v>
          </cell>
          <cell r="B115" t="str">
            <v>120500510 REVALUACION GENERADORA ELECTRICA</v>
          </cell>
          <cell r="C115">
            <v>460389578.60000002</v>
          </cell>
          <cell r="D115">
            <v>460389578.60000002</v>
          </cell>
        </row>
        <row r="116">
          <cell r="A116" t="str">
            <v>120500600</v>
          </cell>
          <cell r="B116" t="str">
            <v>120500600 DETERIORO GENERADORA ELECTRICA</v>
          </cell>
          <cell r="C116">
            <v>-331678880.42000002</v>
          </cell>
          <cell r="D116">
            <v>-331678880.42000002</v>
          </cell>
        </row>
        <row r="117">
          <cell r="A117" t="str">
            <v/>
          </cell>
          <cell r="B117" t="str">
            <v/>
          </cell>
          <cell r="C117">
            <v>8188067668.7200003</v>
          </cell>
          <cell r="D117">
            <v>8188067668.7200003</v>
          </cell>
        </row>
        <row r="118">
          <cell r="A118" t="str">
            <v>120600100</v>
          </cell>
          <cell r="B118" t="str">
            <v>120600100 MAQUINARIA Y EQUIPO MEC.</v>
          </cell>
          <cell r="C118">
            <v>1087878899</v>
          </cell>
          <cell r="D118">
            <v>1087878834</v>
          </cell>
        </row>
        <row r="119">
          <cell r="A119" t="str">
            <v>120600400</v>
          </cell>
          <cell r="B119" t="str">
            <v>120600400 CONTRAPARTIDA ADQ. MAQ. Y EQP. MECANICO</v>
          </cell>
          <cell r="C119">
            <v>-72</v>
          </cell>
          <cell r="D119">
            <v>-7</v>
          </cell>
        </row>
        <row r="120">
          <cell r="A120" t="str">
            <v>120600510</v>
          </cell>
          <cell r="B120" t="str">
            <v>120600510 REVALUACION MAQ. Y EQUIPO MECANICO</v>
          </cell>
          <cell r="C120">
            <v>278530889.39999998</v>
          </cell>
          <cell r="D120">
            <v>278530889.39999998</v>
          </cell>
        </row>
        <row r="121">
          <cell r="A121" t="str">
            <v>120600600</v>
          </cell>
          <cell r="B121" t="str">
            <v>120600600 DETERIORO MAQUINARIA Y EQUIPO MECANICO</v>
          </cell>
          <cell r="C121">
            <v>-1890474.4</v>
          </cell>
          <cell r="D121">
            <v>-1890474.4</v>
          </cell>
        </row>
        <row r="122">
          <cell r="A122" t="str">
            <v/>
          </cell>
          <cell r="B122" t="str">
            <v/>
          </cell>
          <cell r="C122">
            <v>1364519242</v>
          </cell>
          <cell r="D122">
            <v>1364519242</v>
          </cell>
        </row>
        <row r="123">
          <cell r="A123" t="str">
            <v>120700100</v>
          </cell>
          <cell r="B123" t="str">
            <v>120700100 MAQUINARIA Y EQUIPO ELECT.</v>
          </cell>
          <cell r="C123">
            <v>1445376490.0699999</v>
          </cell>
          <cell r="D123">
            <v>1443930135.1300001</v>
          </cell>
        </row>
        <row r="124">
          <cell r="A124" t="str">
            <v>120700300</v>
          </cell>
          <cell r="B124" t="str">
            <v>120700300 ALTA ANTICIPO MAQ. Y EQP. ELECTRICO</v>
          </cell>
          <cell r="C124">
            <v>1082519.3700000001</v>
          </cell>
          <cell r="D124">
            <v>7202.07</v>
          </cell>
        </row>
        <row r="125">
          <cell r="A125" t="str">
            <v>120700400</v>
          </cell>
          <cell r="B125" t="str">
            <v>120700400 CONTRAPARTIDA ADQ. MAQ. Y EQP. ELECTRICO</v>
          </cell>
          <cell r="C125">
            <v>-466</v>
          </cell>
          <cell r="D125">
            <v>-130</v>
          </cell>
        </row>
        <row r="126">
          <cell r="A126" t="str">
            <v>120700500</v>
          </cell>
          <cell r="B126" t="str">
            <v>120700500 COMPENSACION ANTCIPO MAQ. Y EQP. ELECTRICO</v>
          </cell>
          <cell r="C126">
            <v>-1082519.3700000001</v>
          </cell>
          <cell r="D126">
            <v>-7202.07</v>
          </cell>
        </row>
        <row r="127">
          <cell r="A127" t="str">
            <v>120700510</v>
          </cell>
          <cell r="B127" t="str">
            <v>120700510 REVALUACION MAQUINARIAS Y EQUIPOS ELECTRICOS</v>
          </cell>
          <cell r="C127">
            <v>66322011</v>
          </cell>
          <cell r="D127">
            <v>66322011</v>
          </cell>
        </row>
        <row r="128">
          <cell r="A128" t="str">
            <v>120700600</v>
          </cell>
          <cell r="B128" t="str">
            <v>120700600 DETERIORO MAQUINARIAS Y EQUIPOS ELECTRICOS</v>
          </cell>
          <cell r="C128">
            <v>-332591217.89999998</v>
          </cell>
          <cell r="D128">
            <v>-332591217.89999998</v>
          </cell>
        </row>
        <row r="129">
          <cell r="A129" t="str">
            <v/>
          </cell>
          <cell r="B129" t="str">
            <v/>
          </cell>
          <cell r="C129">
            <v>1179106817.1700001</v>
          </cell>
          <cell r="D129">
            <v>1177660798.23</v>
          </cell>
        </row>
        <row r="130">
          <cell r="A130" t="str">
            <v>120800100</v>
          </cell>
          <cell r="B130" t="str">
            <v>120800100 MOBILIARIO Y EQUIPO DE OFICINA</v>
          </cell>
          <cell r="C130">
            <v>126489059.25</v>
          </cell>
          <cell r="D130">
            <v>123592129.58</v>
          </cell>
        </row>
        <row r="131">
          <cell r="A131" t="str">
            <v>120800300</v>
          </cell>
          <cell r="B131" t="str">
            <v>120800300 ALTA ANTICIPO MOB. Y EQP. OFICINA</v>
          </cell>
          <cell r="C131">
            <v>281995.84000000003</v>
          </cell>
          <cell r="D131">
            <v>281995.84000000003</v>
          </cell>
        </row>
        <row r="132">
          <cell r="A132" t="str">
            <v>120800400</v>
          </cell>
          <cell r="B132" t="str">
            <v>120800400 CONTRAPARTIDA ADQ. MOB. Y EQP. OFICINA</v>
          </cell>
          <cell r="C132">
            <v>-18409</v>
          </cell>
          <cell r="D132">
            <v>-17945</v>
          </cell>
        </row>
        <row r="133">
          <cell r="A133" t="str">
            <v>120800500</v>
          </cell>
          <cell r="B133" t="str">
            <v>120800500 COMPENSACION ANTCIPO MAQ. Y EQP. ELECTRICO</v>
          </cell>
          <cell r="C133">
            <v>-281995.84000000003</v>
          </cell>
          <cell r="D133">
            <v>-281995.84000000003</v>
          </cell>
        </row>
        <row r="134">
          <cell r="A134" t="str">
            <v>120800510</v>
          </cell>
          <cell r="B134" t="str">
            <v>120800510 REVALUACION DE MOBILIARIO Y EQUIPO DE OFICINA</v>
          </cell>
          <cell r="C134">
            <v>42703248.259999998</v>
          </cell>
          <cell r="D134">
            <v>42703248.259999998</v>
          </cell>
        </row>
        <row r="135">
          <cell r="A135" t="str">
            <v>120800600</v>
          </cell>
          <cell r="B135" t="str">
            <v>120800600 DETERIORO MOBILIARIOS Y EQUIPOS DE OFINA</v>
          </cell>
          <cell r="C135">
            <v>-501582.05</v>
          </cell>
          <cell r="D135">
            <v>-501582.05</v>
          </cell>
        </row>
        <row r="136">
          <cell r="A136" t="str">
            <v/>
          </cell>
          <cell r="B136" t="str">
            <v/>
          </cell>
          <cell r="C136">
            <v>168672316.46000001</v>
          </cell>
          <cell r="D136">
            <v>165775850.78999999</v>
          </cell>
        </row>
        <row r="137">
          <cell r="A137" t="str">
            <v>120900100</v>
          </cell>
          <cell r="B137" t="str">
            <v>120900100 EQUIPOS DE TRANSPORTE</v>
          </cell>
          <cell r="C137">
            <v>541246214.38</v>
          </cell>
          <cell r="D137">
            <v>475026031.23000002</v>
          </cell>
        </row>
        <row r="138">
          <cell r="A138" t="str">
            <v>120900300</v>
          </cell>
          <cell r="B138" t="str">
            <v>120900300 ALTA ANTICIPO EQ. TRANSPORTE</v>
          </cell>
          <cell r="C138">
            <v>38887066.5</v>
          </cell>
          <cell r="D138">
            <v>52131102.729999997</v>
          </cell>
        </row>
        <row r="139">
          <cell r="A139" t="str">
            <v>120900400</v>
          </cell>
          <cell r="B139" t="str">
            <v>120900400 CONTRAPARTIDA ADQ. EQ. TRANSPORTE</v>
          </cell>
          <cell r="C139">
            <v>-56</v>
          </cell>
          <cell r="D139">
            <v>-54</v>
          </cell>
        </row>
        <row r="140">
          <cell r="A140" t="str">
            <v>120900500</v>
          </cell>
          <cell r="B140" t="str">
            <v>120900500 COMPENSACION ANTCIPO EQ. TRASPORTE</v>
          </cell>
          <cell r="C140">
            <v>-38866276.5</v>
          </cell>
          <cell r="D140">
            <v>-52110312.729999997</v>
          </cell>
        </row>
        <row r="141">
          <cell r="A141" t="str">
            <v>120900510</v>
          </cell>
          <cell r="B141" t="str">
            <v>120900510 REVALUACIÓN EQUIPO DE TRANSPORTE</v>
          </cell>
          <cell r="C141">
            <v>116034771.54000001</v>
          </cell>
          <cell r="D141">
            <v>116034771.54000001</v>
          </cell>
        </row>
        <row r="142">
          <cell r="A142" t="str">
            <v>120900600</v>
          </cell>
          <cell r="B142" t="str">
            <v>120900600 DETERIORO EQUIPOS DE TRANSPORTE</v>
          </cell>
          <cell r="C142">
            <v>-117883.48</v>
          </cell>
          <cell r="D142">
            <v>-117883.48</v>
          </cell>
        </row>
        <row r="143">
          <cell r="A143" t="str">
            <v/>
          </cell>
          <cell r="B143" t="str">
            <v/>
          </cell>
          <cell r="C143">
            <v>657183836.44000006</v>
          </cell>
          <cell r="D143">
            <v>590963655.28999996</v>
          </cell>
        </row>
        <row r="144">
          <cell r="A144" t="str">
            <v>121100100</v>
          </cell>
          <cell r="B144" t="str">
            <v>121100100 EQUIPOS DE COMPUTOS</v>
          </cell>
          <cell r="C144">
            <v>309286605.26999998</v>
          </cell>
          <cell r="D144">
            <v>309286511.26999998</v>
          </cell>
        </row>
        <row r="145">
          <cell r="A145" t="str">
            <v>121100300</v>
          </cell>
          <cell r="B145" t="str">
            <v>121100300 ALTA ANTICIPO EQ. DE COMPUTO</v>
          </cell>
          <cell r="C145">
            <v>21466.560000000001</v>
          </cell>
          <cell r="D145">
            <v>21466.560000000001</v>
          </cell>
        </row>
        <row r="146">
          <cell r="A146" t="str">
            <v>121100400</v>
          </cell>
          <cell r="B146" t="str">
            <v>121100400 CONTRAPARTIDA ADQ. EQ. DE COMPUTO</v>
          </cell>
          <cell r="C146">
            <v>-55176.51</v>
          </cell>
          <cell r="D146">
            <v>-55082.51</v>
          </cell>
        </row>
        <row r="147">
          <cell r="A147" t="str">
            <v>121100500</v>
          </cell>
          <cell r="B147" t="str">
            <v>121100500 COMPENSACION ANTCIPO EQ. DE COMPUTO</v>
          </cell>
          <cell r="C147">
            <v>-21466.560000000001</v>
          </cell>
          <cell r="D147">
            <v>-21466.560000000001</v>
          </cell>
        </row>
        <row r="148">
          <cell r="A148" t="str">
            <v>121100510</v>
          </cell>
          <cell r="B148" t="str">
            <v>121100510 REV.EQ. DE COMPUTOS</v>
          </cell>
          <cell r="C148">
            <v>30715030.5</v>
          </cell>
          <cell r="D148">
            <v>30715030.5</v>
          </cell>
        </row>
        <row r="149">
          <cell r="A149" t="str">
            <v>121100600</v>
          </cell>
          <cell r="B149" t="str">
            <v>121100600 DETERIORO EQUIPOS  DE COMPUTO</v>
          </cell>
          <cell r="C149">
            <v>-438184.9</v>
          </cell>
          <cell r="D149">
            <v>-438184.9</v>
          </cell>
        </row>
        <row r="150">
          <cell r="A150" t="str">
            <v/>
          </cell>
          <cell r="B150" t="str">
            <v/>
          </cell>
          <cell r="C150">
            <v>339508274.36000001</v>
          </cell>
          <cell r="D150">
            <v>339508274.36000001</v>
          </cell>
        </row>
        <row r="151">
          <cell r="A151" t="str">
            <v>121200100</v>
          </cell>
          <cell r="B151" t="str">
            <v>121200100 EQUIPOS DE COMUNICACION</v>
          </cell>
          <cell r="C151">
            <v>69511907.799999997</v>
          </cell>
          <cell r="D151">
            <v>69511792.799999997</v>
          </cell>
        </row>
        <row r="152">
          <cell r="A152" t="str">
            <v>121200300</v>
          </cell>
          <cell r="B152" t="str">
            <v>121200300 ALTA ANTICIPO EQ. DE COMUNICACION</v>
          </cell>
          <cell r="C152">
            <v>666786.69999999995</v>
          </cell>
          <cell r="D152">
            <v>666786.69999999995</v>
          </cell>
        </row>
        <row r="153">
          <cell r="A153" t="str">
            <v>121200400</v>
          </cell>
          <cell r="B153" t="str">
            <v>121200400 CONTRAPARTIDA ADQ. EQ. DE COMUNICACION</v>
          </cell>
          <cell r="C153">
            <v>-231</v>
          </cell>
          <cell r="D153">
            <v>-116</v>
          </cell>
        </row>
        <row r="154">
          <cell r="A154" t="str">
            <v>121200500</v>
          </cell>
          <cell r="B154" t="str">
            <v>121200500 COMPENSACION ANTCIPO EQ. DE COMUNICACION</v>
          </cell>
          <cell r="C154">
            <v>-666786.69999999995</v>
          </cell>
          <cell r="D154">
            <v>-666786.69999999995</v>
          </cell>
        </row>
        <row r="155">
          <cell r="A155" t="str">
            <v>121200510</v>
          </cell>
          <cell r="B155" t="str">
            <v>121200510 REVALUACION EQUIPO DE COMUNICACIONES</v>
          </cell>
          <cell r="C155">
            <v>7204425.4100000001</v>
          </cell>
          <cell r="D155">
            <v>7204425.4100000001</v>
          </cell>
        </row>
        <row r="156">
          <cell r="A156" t="str">
            <v>121200600</v>
          </cell>
          <cell r="B156" t="str">
            <v>121200600 DETERIORO EQUIPOS DE COMUNICACIOJN</v>
          </cell>
          <cell r="C156">
            <v>-1553699.31</v>
          </cell>
          <cell r="D156">
            <v>-1553699.31</v>
          </cell>
        </row>
        <row r="157">
          <cell r="A157" t="str">
            <v/>
          </cell>
          <cell r="B157" t="str">
            <v/>
          </cell>
          <cell r="C157">
            <v>75162402.900000006</v>
          </cell>
          <cell r="D157">
            <v>75162402.900000006</v>
          </cell>
        </row>
        <row r="158">
          <cell r="A158" t="str">
            <v>121110100</v>
          </cell>
          <cell r="B158" t="str">
            <v>121110100 EQUIPOS AUDIO VISUALES</v>
          </cell>
          <cell r="C158">
            <v>4461864.7699999996</v>
          </cell>
          <cell r="D158">
            <v>4387851.17</v>
          </cell>
        </row>
        <row r="159">
          <cell r="A159" t="str">
            <v>121110400</v>
          </cell>
          <cell r="B159" t="str">
            <v>121110400 CONTRA PARTIDA  ADQ. EQUIPOS AUDIO VISUALES</v>
          </cell>
          <cell r="C159">
            <v>-16</v>
          </cell>
          <cell r="D159">
            <v>-12</v>
          </cell>
        </row>
        <row r="160">
          <cell r="A160" t="str">
            <v>121110510</v>
          </cell>
          <cell r="B160" t="str">
            <v>121110510 REVALUACION EQUIPOS AUDIOVISUALES</v>
          </cell>
          <cell r="C160">
            <v>1138990.17</v>
          </cell>
          <cell r="D160">
            <v>1138990.17</v>
          </cell>
        </row>
        <row r="161">
          <cell r="A161" t="str">
            <v>121110511</v>
          </cell>
          <cell r="B161" t="str">
            <v>121110511 DEP. ACUM. REVA. EQUIPOS AUDIOVISUALES</v>
          </cell>
          <cell r="C161">
            <v>-1138990.17</v>
          </cell>
          <cell r="D161">
            <v>-1138990.1599999999</v>
          </cell>
        </row>
        <row r="162">
          <cell r="A162" t="str">
            <v>121110600</v>
          </cell>
          <cell r="B162" t="str">
            <v>121110600 DETERIORO EQUIPOS AUDIOVISUALES</v>
          </cell>
          <cell r="C162">
            <v>-38917.01</v>
          </cell>
          <cell r="D162">
            <v>-38917.01</v>
          </cell>
        </row>
        <row r="163">
          <cell r="A163" t="str">
            <v/>
          </cell>
          <cell r="B163" t="str">
            <v/>
          </cell>
          <cell r="C163">
            <v>4422931.76</v>
          </cell>
          <cell r="D163">
            <v>4348922.17</v>
          </cell>
        </row>
        <row r="164">
          <cell r="A164" t="str">
            <v>121300100</v>
          </cell>
          <cell r="B164" t="str">
            <v>121300100 HERRAMIENTAS Y EQUIPO DE TRABAJO</v>
          </cell>
          <cell r="C164">
            <v>126015745.89</v>
          </cell>
          <cell r="D164">
            <v>125509804.23</v>
          </cell>
        </row>
        <row r="165">
          <cell r="A165" t="str">
            <v>121300300</v>
          </cell>
          <cell r="B165" t="str">
            <v>121300300 ALTA ANTICIPO EQ. DE TRABAJO</v>
          </cell>
          <cell r="C165">
            <v>17546.599999999999</v>
          </cell>
          <cell r="D165">
            <v>0</v>
          </cell>
        </row>
        <row r="166">
          <cell r="A166" t="str">
            <v>121300400</v>
          </cell>
          <cell r="B166" t="str">
            <v>121300400 CONTRAPARTIDA ADQ. EQ. DE TRABAJO</v>
          </cell>
          <cell r="C166">
            <v>-30946</v>
          </cell>
          <cell r="D166">
            <v>-30732</v>
          </cell>
        </row>
        <row r="167">
          <cell r="A167" t="str">
            <v>121300500</v>
          </cell>
          <cell r="B167" t="str">
            <v>121300500 COMPENSACION ANTCIPO EQ. DE TRABAJO</v>
          </cell>
          <cell r="C167">
            <v>-17546.599999999999</v>
          </cell>
          <cell r="D167">
            <v>0</v>
          </cell>
        </row>
        <row r="168">
          <cell r="A168" t="str">
            <v>121300510</v>
          </cell>
          <cell r="B168" t="str">
            <v>121300510 REVALUACION DE HERRAMIENTAS</v>
          </cell>
          <cell r="C168">
            <v>21777127.280000001</v>
          </cell>
          <cell r="D168">
            <v>21777127.280000001</v>
          </cell>
        </row>
        <row r="169">
          <cell r="A169" t="str">
            <v>121300600</v>
          </cell>
          <cell r="B169" t="str">
            <v>121300600 DETERIORO HERRAMIENTAS Y EQUIPOS  DE TRABAJO</v>
          </cell>
          <cell r="C169">
            <v>-1540764.67</v>
          </cell>
          <cell r="D169">
            <v>-1540764.67</v>
          </cell>
        </row>
        <row r="170">
          <cell r="A170" t="str">
            <v/>
          </cell>
          <cell r="B170" t="str">
            <v/>
          </cell>
          <cell r="C170">
            <v>146221162.5</v>
          </cell>
          <cell r="D170">
            <v>145715434.84</v>
          </cell>
        </row>
        <row r="171">
          <cell r="A171" t="str">
            <v>121400100</v>
          </cell>
          <cell r="B171" t="str">
            <v>121400100 EQUIPOS DE SUB-ESTACION</v>
          </cell>
          <cell r="C171">
            <v>1890339473.8499999</v>
          </cell>
          <cell r="D171">
            <v>1890339281.8499999</v>
          </cell>
        </row>
        <row r="172">
          <cell r="A172" t="str">
            <v>121400400</v>
          </cell>
          <cell r="B172" t="str">
            <v>121400400 CONTRAPARTIDA ADQ. EQ. DE SUB-ESTACION</v>
          </cell>
          <cell r="C172">
            <v>-197</v>
          </cell>
          <cell r="D172">
            <v>-5</v>
          </cell>
        </row>
        <row r="173">
          <cell r="A173" t="str">
            <v>121400510</v>
          </cell>
          <cell r="B173" t="str">
            <v>121400510 REVALUACION EQUIPO DE SUB-ESTACION</v>
          </cell>
          <cell r="C173">
            <v>273427208.00999999</v>
          </cell>
          <cell r="D173">
            <v>273427208.00999999</v>
          </cell>
        </row>
        <row r="174">
          <cell r="A174" t="str">
            <v>121400600</v>
          </cell>
          <cell r="B174" t="str">
            <v>121400600 DETERIORO EQUIPO DE  SUB-ESTACION</v>
          </cell>
          <cell r="C174">
            <v>-8346330.5599999996</v>
          </cell>
          <cell r="D174">
            <v>-8346330.5599999996</v>
          </cell>
        </row>
        <row r="175">
          <cell r="A175" t="str">
            <v/>
          </cell>
          <cell r="B175" t="str">
            <v/>
          </cell>
          <cell r="C175">
            <v>2155420154.3000002</v>
          </cell>
          <cell r="D175">
            <v>2155420154.3000002</v>
          </cell>
        </row>
        <row r="176">
          <cell r="A176" t="str">
            <v>121500100</v>
          </cell>
          <cell r="B176" t="str">
            <v>121500100 EQUIPOS MISCELANEOS</v>
          </cell>
          <cell r="C176">
            <v>55150642.189999998</v>
          </cell>
          <cell r="D176">
            <v>54844065.189999998</v>
          </cell>
        </row>
        <row r="177">
          <cell r="A177" t="str">
            <v>121500400</v>
          </cell>
          <cell r="B177" t="str">
            <v>121500400 CONTRAPARTIDA ADQ. EQ. MISCELANEOS</v>
          </cell>
          <cell r="C177">
            <v>-8197</v>
          </cell>
          <cell r="D177">
            <v>-7952</v>
          </cell>
        </row>
        <row r="178">
          <cell r="A178" t="str">
            <v>121500510</v>
          </cell>
          <cell r="B178" t="str">
            <v>121500510 REVALUACIÓN EQUIPOS MIESCELANEOS</v>
          </cell>
          <cell r="C178">
            <v>12272662.310000001</v>
          </cell>
          <cell r="D178">
            <v>12272662.310000001</v>
          </cell>
        </row>
        <row r="179">
          <cell r="A179" t="str">
            <v>121500600</v>
          </cell>
          <cell r="B179" t="str">
            <v>121500600 DETERIORO EQUIPOS MISCELANEOS</v>
          </cell>
          <cell r="C179">
            <v>-578469.80000000005</v>
          </cell>
          <cell r="D179">
            <v>-578469.80000000005</v>
          </cell>
        </row>
        <row r="180">
          <cell r="A180" t="str">
            <v/>
          </cell>
          <cell r="B180" t="str">
            <v/>
          </cell>
          <cell r="C180">
            <v>66836637.700000003</v>
          </cell>
          <cell r="D180">
            <v>66530305.700000003</v>
          </cell>
        </row>
        <row r="181">
          <cell r="A181" t="str">
            <v>121700100</v>
          </cell>
          <cell r="B181" t="str">
            <v>121700100 ELECTRODOMESTICOS</v>
          </cell>
          <cell r="C181">
            <v>27552565.34</v>
          </cell>
          <cell r="D181">
            <v>21576805.899999999</v>
          </cell>
        </row>
        <row r="182">
          <cell r="A182" t="str">
            <v>121700300</v>
          </cell>
          <cell r="B182" t="str">
            <v>121700300 ALTA ANTICIPO EQ. ELECTRODOMESTICOS</v>
          </cell>
          <cell r="C182">
            <v>138000</v>
          </cell>
          <cell r="D182">
            <v>929630.29</v>
          </cell>
        </row>
        <row r="183">
          <cell r="A183" t="str">
            <v>121700400</v>
          </cell>
          <cell r="B183" t="str">
            <v>121700400 CONTRAPARTIDA ADQ. ELECTRODOMESTICOS</v>
          </cell>
          <cell r="C183">
            <v>-15479</v>
          </cell>
          <cell r="D183">
            <v>-15351</v>
          </cell>
        </row>
        <row r="184">
          <cell r="A184" t="str">
            <v>121700500</v>
          </cell>
          <cell r="B184" t="str">
            <v>121700500 COMPENSACION ANTCIPO ELECTRODOMESTICOS</v>
          </cell>
          <cell r="C184">
            <v>-138000</v>
          </cell>
          <cell r="D184">
            <v>-929630.29</v>
          </cell>
        </row>
        <row r="185">
          <cell r="A185" t="str">
            <v>121700510</v>
          </cell>
          <cell r="B185" t="str">
            <v>121700510 REVALUACION ELECTRODOMESTICOS</v>
          </cell>
          <cell r="C185">
            <v>14940017.289999999</v>
          </cell>
          <cell r="D185">
            <v>14940017.289999999</v>
          </cell>
        </row>
        <row r="186">
          <cell r="A186" t="str">
            <v>121700511</v>
          </cell>
          <cell r="B186" t="str">
            <v>121700511 DEP. ACUM. REVA. ELECTRODOMESTICOS</v>
          </cell>
          <cell r="C186">
            <v>-14940017.289999999</v>
          </cell>
          <cell r="D186">
            <v>-14940017.08</v>
          </cell>
        </row>
        <row r="187">
          <cell r="A187" t="str">
            <v>121700600</v>
          </cell>
          <cell r="B187" t="str">
            <v>121700600 DETERIORO ELECTRODOMESTICOS</v>
          </cell>
          <cell r="C187">
            <v>-440454.23</v>
          </cell>
          <cell r="D187">
            <v>-440454.23</v>
          </cell>
        </row>
        <row r="188">
          <cell r="A188" t="str">
            <v/>
          </cell>
          <cell r="B188" t="str">
            <v/>
          </cell>
          <cell r="C188">
            <v>27096632.109999999</v>
          </cell>
          <cell r="D188">
            <v>21121000.879999999</v>
          </cell>
        </row>
        <row r="189">
          <cell r="A189" t="str">
            <v>121800100</v>
          </cell>
          <cell r="B189" t="str">
            <v>121800100 MOBILIARIOS DE ALOJAMIENTO</v>
          </cell>
          <cell r="C189">
            <v>4519376.29</v>
          </cell>
          <cell r="D189">
            <v>4519363.29</v>
          </cell>
        </row>
        <row r="190">
          <cell r="A190" t="str">
            <v>121800400</v>
          </cell>
          <cell r="B190" t="str">
            <v>121800400 CONTRAPARTIDA ADQ. ALOJAMIENTO</v>
          </cell>
          <cell r="C190">
            <v>-44</v>
          </cell>
          <cell r="D190">
            <v>-31</v>
          </cell>
        </row>
        <row r="191">
          <cell r="A191" t="str">
            <v>121800510</v>
          </cell>
          <cell r="B191" t="str">
            <v>121800510 REVALUACION MOBILIARIO Y ALOJAMIENTO</v>
          </cell>
          <cell r="C191">
            <v>1163208.71</v>
          </cell>
          <cell r="D191">
            <v>1163208.71</v>
          </cell>
        </row>
        <row r="192">
          <cell r="A192" t="str">
            <v>121800511</v>
          </cell>
          <cell r="B192" t="str">
            <v>121800511 DEP. ACUM. REVA. MOBILIARIO DE ALOJAMIENTO</v>
          </cell>
          <cell r="C192">
            <v>-1163208.71</v>
          </cell>
          <cell r="D192">
            <v>-1163208.67</v>
          </cell>
        </row>
        <row r="193">
          <cell r="A193" t="str">
            <v>121800600</v>
          </cell>
          <cell r="B193" t="str">
            <v>121800600 DETERIORO MOILIARIOS DE ALOJAMIENTO</v>
          </cell>
          <cell r="C193">
            <v>-163562.98000000001</v>
          </cell>
          <cell r="D193">
            <v>-163562.98000000001</v>
          </cell>
        </row>
        <row r="194">
          <cell r="A194" t="str">
            <v/>
          </cell>
          <cell r="B194" t="str">
            <v/>
          </cell>
          <cell r="C194">
            <v>4355769.3099999996</v>
          </cell>
          <cell r="D194">
            <v>4355769.3499999996</v>
          </cell>
        </row>
        <row r="195">
          <cell r="A195" t="str">
            <v>121900100</v>
          </cell>
          <cell r="B195" t="str">
            <v>121900100 EQUI. Y MAQ. DE ELEVACION</v>
          </cell>
          <cell r="C195">
            <v>10470253.1</v>
          </cell>
          <cell r="D195">
            <v>10470250.1</v>
          </cell>
        </row>
        <row r="196">
          <cell r="A196" t="str">
            <v>121900400</v>
          </cell>
          <cell r="B196" t="str">
            <v>121900400 CONTRAPARTIDA ADQ. EQ.ELEVACION</v>
          </cell>
          <cell r="C196">
            <v>-4</v>
          </cell>
          <cell r="D196">
            <v>-1</v>
          </cell>
        </row>
        <row r="197">
          <cell r="A197" t="str">
            <v/>
          </cell>
          <cell r="B197" t="str">
            <v/>
          </cell>
          <cell r="C197">
            <v>10470249.1</v>
          </cell>
          <cell r="D197">
            <v>10470249.1</v>
          </cell>
        </row>
        <row r="198">
          <cell r="A198" t="str">
            <v>122200100</v>
          </cell>
          <cell r="B198" t="str">
            <v>122200100 CAMARAS Y VIDEOS</v>
          </cell>
          <cell r="C198">
            <v>12586013.98</v>
          </cell>
          <cell r="D198">
            <v>12620823.98</v>
          </cell>
        </row>
        <row r="199">
          <cell r="A199" t="str">
            <v>122200400</v>
          </cell>
          <cell r="B199" t="str">
            <v>122200400 CONTRAPARTIDA ADQ.CAMARAS Y VIDEOS</v>
          </cell>
          <cell r="C199">
            <v>-3</v>
          </cell>
          <cell r="D199">
            <v>-3</v>
          </cell>
        </row>
        <row r="200">
          <cell r="A200" t="str">
            <v>122200510</v>
          </cell>
          <cell r="B200" t="str">
            <v>122200510 REVALUACION CAMARAS Y VIDEOS</v>
          </cell>
          <cell r="C200">
            <v>1948436.49</v>
          </cell>
          <cell r="D200">
            <v>1948436.49</v>
          </cell>
        </row>
        <row r="201">
          <cell r="A201" t="str">
            <v>122200511</v>
          </cell>
          <cell r="B201" t="str">
            <v>122200511 DEP. ACUM. REVA. CAMARA Y VIDEO</v>
          </cell>
          <cell r="C201">
            <v>-1948436.49</v>
          </cell>
          <cell r="D201">
            <v>-1948436.47</v>
          </cell>
        </row>
        <row r="202">
          <cell r="A202" t="str">
            <v>122200600</v>
          </cell>
          <cell r="B202" t="str">
            <v>122200600 DETERIORO CAMARAS Y VIDEOS</v>
          </cell>
          <cell r="C202">
            <v>-108422.32</v>
          </cell>
          <cell r="D202">
            <v>-108422.32</v>
          </cell>
        </row>
        <row r="203">
          <cell r="A203" t="str">
            <v/>
          </cell>
          <cell r="B203" t="str">
            <v/>
          </cell>
          <cell r="C203">
            <v>12477588.66</v>
          </cell>
          <cell r="D203">
            <v>12512398.68</v>
          </cell>
        </row>
        <row r="204">
          <cell r="A204" t="str">
            <v>122400100</v>
          </cell>
          <cell r="B204" t="str">
            <v>122400100 ALTA PANELES ELECTRICOS Y AFINES</v>
          </cell>
          <cell r="C204">
            <v>730056614.63</v>
          </cell>
          <cell r="D204">
            <v>730056609.63</v>
          </cell>
        </row>
        <row r="205">
          <cell r="A205" t="str">
            <v>122400300</v>
          </cell>
          <cell r="B205" t="str">
            <v>122400300 ALTA ANTICIPO PANELES ELECTRICOS Y AFINES</v>
          </cell>
          <cell r="C205">
            <v>547634.13</v>
          </cell>
          <cell r="D205">
            <v>547634.13</v>
          </cell>
        </row>
        <row r="206">
          <cell r="A206" t="str">
            <v>122400500</v>
          </cell>
          <cell r="B206" t="str">
            <v>122400500 COMPENSACION ANTCIPO PANELES ELECT. Y AFINES</v>
          </cell>
          <cell r="C206">
            <v>-547634.13</v>
          </cell>
          <cell r="D206">
            <v>-547634.13</v>
          </cell>
        </row>
        <row r="207">
          <cell r="A207" t="str">
            <v>122400510</v>
          </cell>
          <cell r="B207" t="str">
            <v>122400510 REVALUACION PANELES ELECTRICOS Y AFINES</v>
          </cell>
          <cell r="C207">
            <v>114990167.59999999</v>
          </cell>
          <cell r="D207">
            <v>114990167.59999999</v>
          </cell>
        </row>
        <row r="208">
          <cell r="A208" t="str">
            <v>122400600</v>
          </cell>
          <cell r="B208" t="str">
            <v>122400600 DETERIORO  PANELES ELECTRICOS Y AFINES</v>
          </cell>
          <cell r="C208">
            <v>-1857380.92</v>
          </cell>
          <cell r="D208">
            <v>-1857380.92</v>
          </cell>
        </row>
        <row r="209">
          <cell r="A209" t="str">
            <v/>
          </cell>
          <cell r="B209" t="str">
            <v/>
          </cell>
          <cell r="C209">
            <v>843189401.30999994</v>
          </cell>
          <cell r="D209">
            <v>843189396.30999994</v>
          </cell>
        </row>
        <row r="210">
          <cell r="A210" t="str">
            <v>122500100</v>
          </cell>
          <cell r="B210" t="str">
            <v>122500100 EQ. DE DEFENSA Y SEGURIDAD (CAMARA DE VIGILANCIA)</v>
          </cell>
          <cell r="C210">
            <v>2014040.28</v>
          </cell>
          <cell r="D210">
            <v>2073034.28</v>
          </cell>
        </row>
        <row r="211">
          <cell r="A211" t="str">
            <v>122500300</v>
          </cell>
          <cell r="B211" t="str">
            <v>122500300 ALTA ANTICIPO EQ. DE DEFENSA Y SEGURIDA CAMARA V.</v>
          </cell>
          <cell r="C211">
            <v>1106485.49</v>
          </cell>
          <cell r="D211">
            <v>1106485.49</v>
          </cell>
        </row>
        <row r="212">
          <cell r="A212" t="str">
            <v>122500400</v>
          </cell>
          <cell r="B212" t="str">
            <v>122500400 CONTRAPARTIDAEQ. DE DEFENSA Y SEGURIDAD CAM. VIG.</v>
          </cell>
          <cell r="C212">
            <v>-8</v>
          </cell>
          <cell r="D212">
            <v>-2</v>
          </cell>
        </row>
        <row r="213">
          <cell r="A213" t="str">
            <v>122500500</v>
          </cell>
          <cell r="B213" t="str">
            <v>122500500 COMPENSACION ANTCIPO EQUIPO DEFENSA Y SEGURIDAD</v>
          </cell>
          <cell r="C213">
            <v>-1106485.49</v>
          </cell>
          <cell r="D213">
            <v>-1106485.49</v>
          </cell>
        </row>
        <row r="214">
          <cell r="A214" t="str">
            <v/>
          </cell>
          <cell r="B214" t="str">
            <v/>
          </cell>
          <cell r="C214">
            <v>2014032.28</v>
          </cell>
          <cell r="D214">
            <v>2073032.28</v>
          </cell>
        </row>
        <row r="215">
          <cell r="A215" t="str">
            <v/>
          </cell>
          <cell r="B215" t="str">
            <v>Sub - Total Propiedades, Plantas y Equipos</v>
          </cell>
          <cell r="C215">
            <v>106980678950.11</v>
          </cell>
          <cell r="D215">
            <v>106903348388.92999</v>
          </cell>
        </row>
        <row r="216">
          <cell r="A216" t="str">
            <v/>
          </cell>
          <cell r="B216" t="str">
            <v>=============================================</v>
          </cell>
          <cell r="C216">
            <v>0</v>
          </cell>
          <cell r="D216">
            <v>0</v>
          </cell>
        </row>
        <row r="217">
          <cell r="A217" t="str">
            <v>123100000</v>
          </cell>
          <cell r="B217" t="str">
            <v>123100000 CONSTRUCCIONES EN PROCESO</v>
          </cell>
          <cell r="C217">
            <v>18309160000.23</v>
          </cell>
          <cell r="D217">
            <v>18309160000.23</v>
          </cell>
        </row>
        <row r="218">
          <cell r="A218" t="str">
            <v>123100100</v>
          </cell>
          <cell r="B218" t="str">
            <v>123100100 PROYECTO HIDROELECTRICO PINALITO</v>
          </cell>
          <cell r="C218">
            <v>-0.04</v>
          </cell>
          <cell r="D218">
            <v>-0.04</v>
          </cell>
        </row>
        <row r="219">
          <cell r="A219" t="str">
            <v>123100300</v>
          </cell>
          <cell r="B219" t="str">
            <v>123100300 COMPENSACION ANTCIPO CONSTRUCCION EN PROCESO</v>
          </cell>
          <cell r="C219">
            <v>-2775789071.5</v>
          </cell>
          <cell r="D219">
            <v>-2775789071.5</v>
          </cell>
        </row>
        <row r="220">
          <cell r="A220" t="str">
            <v/>
          </cell>
          <cell r="B220" t="str">
            <v>Sub - Total Construcciones en Procesos</v>
          </cell>
          <cell r="C220">
            <v>15533370928.690001</v>
          </cell>
          <cell r="D220">
            <v>15533370928.690001</v>
          </cell>
        </row>
        <row r="221">
          <cell r="A221" t="str">
            <v/>
          </cell>
          <cell r="B221" t="str">
            <v>=============================================</v>
          </cell>
          <cell r="C221">
            <v>0</v>
          </cell>
          <cell r="D221">
            <v>0</v>
          </cell>
        </row>
        <row r="222">
          <cell r="A222" t="str">
            <v>120200200</v>
          </cell>
          <cell r="B222" t="str">
            <v>120200200 DEPRECIACION ACUMULADA EDIFICIO</v>
          </cell>
          <cell r="C222">
            <v>-16357573059.65</v>
          </cell>
          <cell r="D222">
            <v>-15396510269.98</v>
          </cell>
        </row>
        <row r="223">
          <cell r="A223" t="str">
            <v>120200511</v>
          </cell>
          <cell r="B223" t="str">
            <v>120200511 DEP. ACUM. REVA. EDIFICIO</v>
          </cell>
          <cell r="C223">
            <v>-2163966172.1999998</v>
          </cell>
          <cell r="D223">
            <v>-1923525484.5999999</v>
          </cell>
        </row>
        <row r="224">
          <cell r="A224" t="str">
            <v>120300200</v>
          </cell>
          <cell r="B224" t="str">
            <v>120300200 DEPRECIACION ACUMULADA PRESAS Y REPRESAS</v>
          </cell>
          <cell r="C224">
            <v>-105793074.7</v>
          </cell>
          <cell r="D224">
            <v>-85095823.709999993</v>
          </cell>
        </row>
        <row r="225">
          <cell r="A225" t="str">
            <v>120400200</v>
          </cell>
          <cell r="B225" t="str">
            <v>120400200 DEPRECIACION ACUMULADA HIDROTURBINAS</v>
          </cell>
          <cell r="C225">
            <v>-2821362618.0999999</v>
          </cell>
          <cell r="D225">
            <v>-2659674326.0799999</v>
          </cell>
        </row>
        <row r="226">
          <cell r="A226" t="str">
            <v>120400511</v>
          </cell>
          <cell r="B226" t="str">
            <v>120400511 DEP. ACUM. REVA. HIDROTURBINA</v>
          </cell>
          <cell r="C226">
            <v>-465440727.06999999</v>
          </cell>
          <cell r="D226">
            <v>-413725090.44</v>
          </cell>
        </row>
        <row r="227">
          <cell r="A227" t="str">
            <v>120500200</v>
          </cell>
          <cell r="B227" t="str">
            <v>120500200 DEPRECIACION ACUMULADA GENERADORES</v>
          </cell>
          <cell r="C227">
            <v>-2832475287.21</v>
          </cell>
          <cell r="D227">
            <v>-2667409090</v>
          </cell>
        </row>
        <row r="228">
          <cell r="A228" t="str">
            <v>120500511</v>
          </cell>
          <cell r="B228" t="str">
            <v>120500511 DEP. ACUM. REVA. GENERADORES ELECTRICA</v>
          </cell>
          <cell r="C228">
            <v>-295964729.08999997</v>
          </cell>
          <cell r="D228">
            <v>-263079759.08000001</v>
          </cell>
        </row>
        <row r="229">
          <cell r="A229" t="str">
            <v>120600200</v>
          </cell>
          <cell r="B229" t="str">
            <v>120600200 DEP. ACUMULADA MAQ.Y EQ. MECANICO</v>
          </cell>
          <cell r="C229">
            <v>-412637618.13</v>
          </cell>
          <cell r="D229">
            <v>-389339226.99000001</v>
          </cell>
        </row>
        <row r="230">
          <cell r="A230" t="str">
            <v>120600511</v>
          </cell>
          <cell r="B230" t="str">
            <v>120600511 DEP. ACUM. REVA. MAQUINARIA Y EQUIPO  MECANICA</v>
          </cell>
          <cell r="C230">
            <v>-179086367.47</v>
          </cell>
          <cell r="D230">
            <v>-159191303.63</v>
          </cell>
        </row>
        <row r="231">
          <cell r="A231" t="str">
            <v>120700200</v>
          </cell>
          <cell r="B231" t="str">
            <v>120700200 DEP. ACUMULADA MAQ.Y EQ. ELECTRICO</v>
          </cell>
          <cell r="C231">
            <v>-642658391.63999999</v>
          </cell>
          <cell r="D231">
            <v>-608473494.01999998</v>
          </cell>
        </row>
        <row r="232">
          <cell r="A232" t="str">
            <v>120700511</v>
          </cell>
          <cell r="B232" t="str">
            <v>120700511 DEP. ACUM. REVA. MAQUINARIA Y EQUIPOS ELECTRICO</v>
          </cell>
          <cell r="C232">
            <v>-44978772.07</v>
          </cell>
          <cell r="D232">
            <v>-40351947.5</v>
          </cell>
        </row>
        <row r="233">
          <cell r="A233" t="str">
            <v>120800200</v>
          </cell>
          <cell r="B233" t="str">
            <v>120800200 DEP. ACUMULADA MOB. Y EQ. DE OFICINA</v>
          </cell>
          <cell r="C233">
            <v>-113021746.34</v>
          </cell>
          <cell r="D233">
            <v>-110187423.42</v>
          </cell>
        </row>
        <row r="234">
          <cell r="A234" t="str">
            <v>120800511</v>
          </cell>
          <cell r="B234" t="str">
            <v>120800511 DEP. ACUM - REV.MOBILIARIO Y EQP. OFICINA</v>
          </cell>
          <cell r="C234">
            <v>-42703248.259999998</v>
          </cell>
          <cell r="D234">
            <v>-42703247.049999997</v>
          </cell>
        </row>
        <row r="235">
          <cell r="A235" t="str">
            <v>120900200</v>
          </cell>
          <cell r="B235" t="str">
            <v>120900200 DEP. ACUMULADA EQ. DE TRANSPORTE</v>
          </cell>
          <cell r="C235">
            <v>-299424935.12</v>
          </cell>
          <cell r="D235">
            <v>-254411467.68000001</v>
          </cell>
        </row>
        <row r="236">
          <cell r="A236" t="str">
            <v>120900511</v>
          </cell>
          <cell r="B236" t="str">
            <v>120900511 DEP. ACUM - REV. EQUIPO DE TRANSPORTE</v>
          </cell>
          <cell r="C236">
            <v>-116034771.54000001</v>
          </cell>
          <cell r="D236">
            <v>-116034771.48</v>
          </cell>
        </row>
        <row r="237">
          <cell r="A237" t="str">
            <v>121100200</v>
          </cell>
          <cell r="B237" t="str">
            <v>121100200 DEP.ACUMULADA EQ. DE COMPUTOS</v>
          </cell>
          <cell r="C237">
            <v>-179834934.06</v>
          </cell>
          <cell r="D237">
            <v>-167661410.63</v>
          </cell>
        </row>
        <row r="238">
          <cell r="A238" t="str">
            <v>121100511</v>
          </cell>
          <cell r="B238" t="str">
            <v>121100511 DEP. ACU. REV. EQ. DE COMPUTOS.</v>
          </cell>
          <cell r="C238">
            <v>-30715030.5</v>
          </cell>
          <cell r="D238">
            <v>-30715030</v>
          </cell>
        </row>
        <row r="239">
          <cell r="A239" t="str">
            <v>121110200</v>
          </cell>
          <cell r="B239" t="str">
            <v>121110200 DEP. ACUM. EQUIPOS AUDIO VISUALES</v>
          </cell>
          <cell r="C239">
            <v>-4199973.3099999996</v>
          </cell>
          <cell r="D239">
            <v>-4114894.72</v>
          </cell>
        </row>
        <row r="240">
          <cell r="A240" t="str">
            <v>121200200</v>
          </cell>
          <cell r="B240" t="str">
            <v>121200200 DEP. ACUMULADA EQ. DE COMUNICACION</v>
          </cell>
          <cell r="C240">
            <v>-49181865.25</v>
          </cell>
          <cell r="D240">
            <v>-46191966.75</v>
          </cell>
        </row>
        <row r="241">
          <cell r="A241" t="str">
            <v>121200511</v>
          </cell>
          <cell r="B241" t="str">
            <v>121200511 DEP. ACUM - REV EQUIPO DE COMUNICACION</v>
          </cell>
          <cell r="C241">
            <v>-4827575.2300000004</v>
          </cell>
          <cell r="D241">
            <v>-4309309.97</v>
          </cell>
        </row>
        <row r="242">
          <cell r="A242" t="str">
            <v>121300200</v>
          </cell>
          <cell r="B242" t="str">
            <v>121300200 DEP.ACUMULADA EQ. DE TRABAJO</v>
          </cell>
          <cell r="C242">
            <v>-81282114.769999996</v>
          </cell>
          <cell r="D242">
            <v>-77482130.420000002</v>
          </cell>
        </row>
        <row r="243">
          <cell r="A243" t="str">
            <v>121300511</v>
          </cell>
          <cell r="B243" t="str">
            <v>121300511 DEP. ACUM - REV. HERRAMIENTAS Y EQUIPOS</v>
          </cell>
          <cell r="C243">
            <v>-14436537.34</v>
          </cell>
          <cell r="D243">
            <v>-12878436.859999999</v>
          </cell>
        </row>
        <row r="244">
          <cell r="A244" t="str">
            <v>121400200</v>
          </cell>
          <cell r="B244" t="str">
            <v>121400200 DEP. ACUMULADA EQ. SUB-ESTACION</v>
          </cell>
          <cell r="C244">
            <v>-1043643527.89</v>
          </cell>
          <cell r="D244">
            <v>-992781207.53999996</v>
          </cell>
        </row>
        <row r="245">
          <cell r="A245" t="str">
            <v>121400511</v>
          </cell>
          <cell r="B245" t="str">
            <v>121400511 DEP. ACUM -REV.EQUIPO SUB-ESTACION</v>
          </cell>
          <cell r="C245">
            <v>-41059406.619999997</v>
          </cell>
          <cell r="D245">
            <v>-36497248.399999999</v>
          </cell>
        </row>
        <row r="246">
          <cell r="A246" t="str">
            <v>121500200</v>
          </cell>
          <cell r="B246" t="str">
            <v>121500200 DEP. ACUMULADA EQ. MISCELANEOS</v>
          </cell>
          <cell r="C246">
            <v>-45057114</v>
          </cell>
          <cell r="D246">
            <v>-43563490.82</v>
          </cell>
        </row>
        <row r="247">
          <cell r="A247" t="str">
            <v>121500511</v>
          </cell>
          <cell r="B247" t="str">
            <v>121500511 DEP. ACU. REV. EQ. MISCELANEOS</v>
          </cell>
          <cell r="C247">
            <v>-8592855.4600000009</v>
          </cell>
          <cell r="D247">
            <v>-7759434.2000000002</v>
          </cell>
        </row>
        <row r="248">
          <cell r="A248" t="str">
            <v>121700200</v>
          </cell>
          <cell r="B248" t="str">
            <v>121700200 DEP. ACUMULADA ELECTRODOMESTICOS</v>
          </cell>
          <cell r="C248">
            <v>-19382907.600000001</v>
          </cell>
          <cell r="D248">
            <v>-18009621.710000001</v>
          </cell>
        </row>
        <row r="249">
          <cell r="A249" t="str">
            <v>121800200</v>
          </cell>
          <cell r="B249" t="str">
            <v>121800200 DEP. ACUMULADA MOBILIARIOS DE ALOJAMIENTO</v>
          </cell>
          <cell r="C249">
            <v>-3043483</v>
          </cell>
          <cell r="D249">
            <v>-2724904.66</v>
          </cell>
        </row>
        <row r="250">
          <cell r="A250" t="str">
            <v>121900200</v>
          </cell>
          <cell r="B250" t="str">
            <v>121900200 DEP. ACUMULADA EQ. DE ELEVACION</v>
          </cell>
          <cell r="C250">
            <v>-5509688.0899999999</v>
          </cell>
          <cell r="D250">
            <v>-4200906.66</v>
          </cell>
        </row>
        <row r="251">
          <cell r="A251" t="str">
            <v>122200200</v>
          </cell>
          <cell r="B251" t="str">
            <v>122200200 DEP. ACUMULADA CAMARAS Y VIDEOS</v>
          </cell>
          <cell r="C251">
            <v>-8030377.9299999997</v>
          </cell>
          <cell r="D251">
            <v>-7771452.8899999997</v>
          </cell>
        </row>
        <row r="252">
          <cell r="A252" t="str">
            <v>122400200</v>
          </cell>
          <cell r="B252" t="str">
            <v>122400200 DEP. ACUMULADA PANELES ELECT. Y AFINES</v>
          </cell>
          <cell r="C252">
            <v>-564178375.04999995</v>
          </cell>
          <cell r="D252">
            <v>-545839077.99000001</v>
          </cell>
        </row>
        <row r="253">
          <cell r="A253" t="str">
            <v>122400400</v>
          </cell>
          <cell r="B253" t="str">
            <v>122400400 CONTRAPARTIDA PANELES ELECTRICOS Y AFINES</v>
          </cell>
          <cell r="C253">
            <v>-11</v>
          </cell>
          <cell r="D253">
            <v>-6</v>
          </cell>
        </row>
        <row r="254">
          <cell r="A254" t="str">
            <v>122400511</v>
          </cell>
          <cell r="B254" t="str">
            <v>122400511 DEP. ACUM. REVA. PANELES ELECTRICOS Y AFINES</v>
          </cell>
          <cell r="C254">
            <v>-114990167.59999999</v>
          </cell>
          <cell r="D254">
            <v>-114990167.59999999</v>
          </cell>
        </row>
        <row r="255">
          <cell r="A255" t="str">
            <v>122500200</v>
          </cell>
          <cell r="B255" t="str">
            <v>122500200 DEP. ACUM. EQ. DEFENSA Y SEGURIDAD (CAMARA VIG)</v>
          </cell>
          <cell r="C255">
            <v>-1166714.01</v>
          </cell>
          <cell r="D255">
            <v>-963485.95</v>
          </cell>
        </row>
        <row r="256">
          <cell r="A256" t="str">
            <v/>
          </cell>
          <cell r="B256" t="str">
            <v/>
          </cell>
          <cell r="C256">
            <v>-29112254177.299999</v>
          </cell>
          <cell r="D256">
            <v>-27248166909.43</v>
          </cell>
        </row>
        <row r="257">
          <cell r="A257" t="str">
            <v/>
          </cell>
          <cell r="B257" t="str">
            <v>Total Activos Fijos</v>
          </cell>
          <cell r="C257">
            <v>93401795701.5</v>
          </cell>
          <cell r="D257">
            <v>95188552408.190002</v>
          </cell>
        </row>
        <row r="258">
          <cell r="A258" t="str">
            <v/>
          </cell>
          <cell r="B258" t="str">
            <v>======================</v>
          </cell>
          <cell r="C258">
            <v>0</v>
          </cell>
          <cell r="D258">
            <v>0</v>
          </cell>
        </row>
        <row r="259">
          <cell r="A259" t="str">
            <v/>
          </cell>
          <cell r="B259" t="str">
            <v>T O T A L   A C T I V O</v>
          </cell>
          <cell r="C259">
            <v>195596737378.57999</v>
          </cell>
          <cell r="D259">
            <v>196821535274.89999</v>
          </cell>
        </row>
        <row r="260">
          <cell r="A260" t="str">
            <v/>
          </cell>
          <cell r="B260" t="str">
            <v>=======================</v>
          </cell>
          <cell r="C260">
            <v>0</v>
          </cell>
          <cell r="D260">
            <v>0</v>
          </cell>
        </row>
        <row r="261">
          <cell r="A261" t="str">
            <v/>
          </cell>
          <cell r="B261" t="str">
            <v>PASIVOS + CAPITAL</v>
          </cell>
          <cell r="C261">
            <v>0</v>
          </cell>
          <cell r="D261">
            <v>0</v>
          </cell>
        </row>
        <row r="262">
          <cell r="A262" t="str">
            <v/>
          </cell>
          <cell r="B262" t="str">
            <v>======================</v>
          </cell>
          <cell r="C262">
            <v>0</v>
          </cell>
          <cell r="D262">
            <v>0</v>
          </cell>
        </row>
        <row r="263">
          <cell r="A263" t="str">
            <v/>
          </cell>
          <cell r="B263" t="str">
            <v>PASIVOS</v>
          </cell>
          <cell r="C263">
            <v>0</v>
          </cell>
          <cell r="D263">
            <v>0</v>
          </cell>
        </row>
        <row r="264">
          <cell r="A264" t="str">
            <v/>
          </cell>
          <cell r="B264" t="str">
            <v>=============</v>
          </cell>
          <cell r="C264">
            <v>0</v>
          </cell>
          <cell r="D264">
            <v>0</v>
          </cell>
        </row>
        <row r="265">
          <cell r="A265" t="str">
            <v>200100100</v>
          </cell>
          <cell r="B265" t="str">
            <v>200100100 CUENTAS POR PAGAR PROVEDORES NACIONALES</v>
          </cell>
          <cell r="C265">
            <v>-20575626936.43</v>
          </cell>
          <cell r="D265">
            <v>-22143515407.310001</v>
          </cell>
        </row>
        <row r="266">
          <cell r="A266" t="str">
            <v>200100200</v>
          </cell>
          <cell r="B266" t="str">
            <v>200100200 CUENTAS POR PAGAR PROVEEDORES EXTRANJEROS</v>
          </cell>
          <cell r="C266">
            <v>-3276532.94</v>
          </cell>
          <cell r="D266">
            <v>-16908422.609999999</v>
          </cell>
        </row>
        <row r="267">
          <cell r="A267" t="str">
            <v>200100210</v>
          </cell>
          <cell r="B267" t="str">
            <v>200100210 PROVEEDORES AJUSTE POR DIFERENCIA CAMBIARIA</v>
          </cell>
          <cell r="C267">
            <v>253012.88</v>
          </cell>
          <cell r="D267">
            <v>4434917.05</v>
          </cell>
        </row>
        <row r="268">
          <cell r="A268" t="str">
            <v>200100400</v>
          </cell>
          <cell r="B268" t="str">
            <v>200100400 CUENTAS POR PAGAR CORPORATIVA</v>
          </cell>
          <cell r="C268">
            <v>-1071427816.2</v>
          </cell>
          <cell r="D268">
            <v>-1071427816.2</v>
          </cell>
        </row>
        <row r="269">
          <cell r="A269" t="str">
            <v>200100500</v>
          </cell>
          <cell r="B269" t="str">
            <v>200100500 CUENTAS POR PAGAR RETENCIONES EN GARANTIA</v>
          </cell>
          <cell r="C269">
            <v>-500823460.57999998</v>
          </cell>
          <cell r="D269">
            <v>-251615852.03999999</v>
          </cell>
        </row>
        <row r="270">
          <cell r="A270" t="str">
            <v>200600100</v>
          </cell>
          <cell r="B270" t="str">
            <v>200600100 CXP REPOS. CAJA CHICA</v>
          </cell>
          <cell r="C270">
            <v>-23487.95</v>
          </cell>
          <cell r="D270">
            <v>-73543.39</v>
          </cell>
        </row>
        <row r="271">
          <cell r="A271" t="str">
            <v>200700100</v>
          </cell>
          <cell r="B271" t="str">
            <v>200700100 CXP CHEQUE SUJETO A  LIQUIDACION</v>
          </cell>
          <cell r="C271">
            <v>-70000</v>
          </cell>
          <cell r="D271">
            <v>-30000</v>
          </cell>
        </row>
        <row r="272">
          <cell r="A272" t="str">
            <v>200800100</v>
          </cell>
          <cell r="B272" t="str">
            <v>200800100 CXP REEMBOLSO A EMPLEADOS</v>
          </cell>
          <cell r="C272">
            <v>-2784288.72</v>
          </cell>
          <cell r="D272">
            <v>-3876158.98</v>
          </cell>
        </row>
        <row r="273">
          <cell r="A273" t="str">
            <v/>
          </cell>
          <cell r="B273" t="str">
            <v/>
          </cell>
          <cell r="C273">
            <v>-2784288.72</v>
          </cell>
          <cell r="D273">
            <v>-3876158.98</v>
          </cell>
        </row>
        <row r="274">
          <cell r="A274" t="str">
            <v>200100900</v>
          </cell>
          <cell r="B274" t="str">
            <v>200100900 COMPENSACION EM/RF SERVICIOS</v>
          </cell>
          <cell r="C274">
            <v>-4325956.4000000004</v>
          </cell>
          <cell r="D274">
            <v>903907.42</v>
          </cell>
        </row>
        <row r="275">
          <cell r="A275" t="str">
            <v>200100901</v>
          </cell>
          <cell r="B275" t="str">
            <v>200100901 COMPENSACION EM/RF MATERIALES</v>
          </cell>
          <cell r="C275">
            <v>-696393368.70000005</v>
          </cell>
          <cell r="D275">
            <v>-119905393.25</v>
          </cell>
        </row>
        <row r="276">
          <cell r="A276" t="str">
            <v/>
          </cell>
          <cell r="B276" t="str">
            <v>Sub - Total Cuentas por Pagar</v>
          </cell>
          <cell r="C276">
            <v>-22854498835.040001</v>
          </cell>
          <cell r="D276">
            <v>-23602013769.310001</v>
          </cell>
        </row>
        <row r="277">
          <cell r="A277" t="str">
            <v/>
          </cell>
          <cell r="B277" t="str">
            <v>==========================</v>
          </cell>
          <cell r="C277">
            <v>0</v>
          </cell>
          <cell r="D277">
            <v>0</v>
          </cell>
        </row>
        <row r="278">
          <cell r="A278" t="str">
            <v>200200103</v>
          </cell>
          <cell r="B278" t="str">
            <v>200200103 NOMINA POR PAGAR MILITARES</v>
          </cell>
          <cell r="C278">
            <v>-13807.2</v>
          </cell>
          <cell r="D278">
            <v>0</v>
          </cell>
        </row>
        <row r="279">
          <cell r="A279" t="str">
            <v>200200108</v>
          </cell>
          <cell r="B279" t="str">
            <v>200200108 NOMINA POR PAGAR JORNALES</v>
          </cell>
          <cell r="C279">
            <v>-47076.81</v>
          </cell>
          <cell r="D279">
            <v>0</v>
          </cell>
        </row>
        <row r="280">
          <cell r="A280" t="str">
            <v>200200109</v>
          </cell>
          <cell r="B280" t="str">
            <v>200200109 PROVISION DE REGALIA PASCUAL</v>
          </cell>
          <cell r="C280">
            <v>-59184756.32</v>
          </cell>
          <cell r="D280">
            <v>0</v>
          </cell>
        </row>
        <row r="281">
          <cell r="A281" t="str">
            <v/>
          </cell>
          <cell r="B281" t="str">
            <v>Sub - Total Acumulaciones Por Pagar</v>
          </cell>
          <cell r="C281">
            <v>-59245640.329999998</v>
          </cell>
          <cell r="D281">
            <v>0</v>
          </cell>
        </row>
        <row r="282">
          <cell r="A282" t="str">
            <v/>
          </cell>
          <cell r="B282" t="str">
            <v>================================</v>
          </cell>
          <cell r="C282">
            <v>0</v>
          </cell>
          <cell r="D282">
            <v>0</v>
          </cell>
        </row>
        <row r="283">
          <cell r="A283" t="str">
            <v>200300101</v>
          </cell>
          <cell r="B283" t="str">
            <v>200300101 RETENCION I/S/R EMPLEADOS</v>
          </cell>
          <cell r="C283">
            <v>-4487079.2</v>
          </cell>
          <cell r="D283">
            <v>423613.63</v>
          </cell>
        </row>
        <row r="284">
          <cell r="A284" t="str">
            <v>200300102</v>
          </cell>
          <cell r="B284" t="str">
            <v>200300102 APORTE AFP EMPLEADOR</v>
          </cell>
          <cell r="C284">
            <v>-7157701.3799999999</v>
          </cell>
          <cell r="D284">
            <v>0</v>
          </cell>
        </row>
        <row r="285">
          <cell r="A285" t="str">
            <v>200300103</v>
          </cell>
          <cell r="B285" t="str">
            <v>200300103 APORTE SEG. FAMILIAR DE SALUD  ARS</v>
          </cell>
          <cell r="C285">
            <v>-7653528.96</v>
          </cell>
          <cell r="D285">
            <v>0</v>
          </cell>
        </row>
        <row r="286">
          <cell r="A286" t="str">
            <v>200300106</v>
          </cell>
          <cell r="B286" t="str">
            <v>200300106 RETENCION CAFETERIA</v>
          </cell>
          <cell r="C286">
            <v>-551177.85</v>
          </cell>
          <cell r="D286">
            <v>0</v>
          </cell>
        </row>
        <row r="287">
          <cell r="A287" t="str">
            <v>200300107</v>
          </cell>
          <cell r="B287" t="str">
            <v>200300107 PENSION ALIMENTICIA</v>
          </cell>
          <cell r="C287">
            <v>-37000</v>
          </cell>
          <cell r="D287">
            <v>0</v>
          </cell>
        </row>
        <row r="288">
          <cell r="A288" t="str">
            <v>200300108</v>
          </cell>
          <cell r="B288" t="str">
            <v>200300108 SAVICA</v>
          </cell>
          <cell r="C288">
            <v>-9390</v>
          </cell>
          <cell r="D288">
            <v>0</v>
          </cell>
        </row>
        <row r="289">
          <cell r="A289" t="str">
            <v>200300111</v>
          </cell>
          <cell r="B289" t="str">
            <v>200300111 RETENCION  SEGURO MEDICO</v>
          </cell>
          <cell r="C289">
            <v>-138774.26999999999</v>
          </cell>
          <cell r="D289">
            <v>0</v>
          </cell>
        </row>
        <row r="290">
          <cell r="A290" t="str">
            <v>200300200</v>
          </cell>
          <cell r="B290" t="str">
            <v>200300200 OTRAS RETENCIONES</v>
          </cell>
          <cell r="C290">
            <v>600506.55000000005</v>
          </cell>
          <cell r="D290">
            <v>0</v>
          </cell>
        </row>
        <row r="291">
          <cell r="A291" t="str">
            <v>200300201</v>
          </cell>
          <cell r="B291" t="str">
            <v>200300201 RETENCIONES 5% PROV. DEL ESTADO</v>
          </cell>
          <cell r="C291">
            <v>-9101005.9700000007</v>
          </cell>
          <cell r="D291">
            <v>0</v>
          </cell>
        </row>
        <row r="292">
          <cell r="A292" t="str">
            <v>200300202</v>
          </cell>
          <cell r="B292" t="str">
            <v>200300202 RETENCION 10% SERV. PROF.</v>
          </cell>
          <cell r="C292">
            <v>-268270.33</v>
          </cell>
          <cell r="D292">
            <v>0</v>
          </cell>
        </row>
        <row r="293">
          <cell r="A293" t="str">
            <v>200300203</v>
          </cell>
          <cell r="B293" t="str">
            <v>200300203 RETENCION 10% ALQUILERES</v>
          </cell>
          <cell r="C293">
            <v>2124.17</v>
          </cell>
          <cell r="D293">
            <v>764.7</v>
          </cell>
        </row>
        <row r="294">
          <cell r="A294" t="str">
            <v>200300205</v>
          </cell>
          <cell r="B294" t="str">
            <v>200300205 RETENCION 100% DE ITBIS</v>
          </cell>
          <cell r="C294">
            <v>-906085.49</v>
          </cell>
          <cell r="D294">
            <v>0</v>
          </cell>
        </row>
        <row r="295">
          <cell r="A295" t="str">
            <v>200300206</v>
          </cell>
          <cell r="B295" t="str">
            <v>200300206 RETENCION 30% DE ITBIS</v>
          </cell>
          <cell r="C295">
            <v>-4837130.71</v>
          </cell>
          <cell r="D295">
            <v>0</v>
          </cell>
        </row>
        <row r="296">
          <cell r="A296" t="str">
            <v>200300209</v>
          </cell>
          <cell r="B296" t="str">
            <v>200300209 RETENCIONES 2% PROV. DEL ESTADO</v>
          </cell>
          <cell r="C296">
            <v>-48660</v>
          </cell>
          <cell r="D296">
            <v>0</v>
          </cell>
        </row>
        <row r="297">
          <cell r="A297" t="str">
            <v>200300210</v>
          </cell>
          <cell r="B297" t="str">
            <v>200300210 RETENCIÓN LEGALIZACIÓN DE CONTRATO</v>
          </cell>
          <cell r="C297">
            <v>-3996787.81</v>
          </cell>
          <cell r="D297">
            <v>-6338328.04</v>
          </cell>
        </row>
        <row r="298">
          <cell r="A298" t="str">
            <v>200300211</v>
          </cell>
          <cell r="B298" t="str">
            <v>200300211 RETC.  0.5% FACT. CTTO.  CONAE Y SIE</v>
          </cell>
          <cell r="C298">
            <v>-1377251.15</v>
          </cell>
          <cell r="D298">
            <v>0</v>
          </cell>
        </row>
        <row r="299">
          <cell r="A299" t="str">
            <v>200300213</v>
          </cell>
          <cell r="B299" t="str">
            <v>200300213 RETENCION SOCIOS COOPERATIVA COOPCDEEE</v>
          </cell>
          <cell r="C299">
            <v>-3228899.79</v>
          </cell>
          <cell r="D299">
            <v>0</v>
          </cell>
        </row>
        <row r="300">
          <cell r="A300" t="str">
            <v>200300216</v>
          </cell>
          <cell r="B300" t="str">
            <v>200300216 OTRAS RETENCIONES EMPLEADOS</v>
          </cell>
          <cell r="C300">
            <v>725893.21</v>
          </cell>
          <cell r="D300">
            <v>0</v>
          </cell>
        </row>
        <row r="301">
          <cell r="A301" t="str">
            <v/>
          </cell>
          <cell r="B301" t="str">
            <v>Sub - Total Retenciones por Pagar</v>
          </cell>
          <cell r="C301">
            <v>-42470218.979999997</v>
          </cell>
          <cell r="D301">
            <v>-5913949.71</v>
          </cell>
        </row>
        <row r="302">
          <cell r="A302" t="str">
            <v/>
          </cell>
          <cell r="B302" t="str">
            <v>===============================</v>
          </cell>
          <cell r="C302">
            <v>0</v>
          </cell>
          <cell r="D302">
            <v>0</v>
          </cell>
        </row>
        <row r="303">
          <cell r="A303" t="str">
            <v/>
          </cell>
          <cell r="B303" t="str">
            <v>Sub - Total Pasivos Corriente</v>
          </cell>
          <cell r="C303">
            <v>-22956214694.349998</v>
          </cell>
          <cell r="D303">
            <v>-23607927719.02</v>
          </cell>
        </row>
        <row r="304">
          <cell r="A304" t="str">
            <v/>
          </cell>
          <cell r="B304" t="str">
            <v>==========================</v>
          </cell>
          <cell r="C304">
            <v>0</v>
          </cell>
          <cell r="D304">
            <v>0</v>
          </cell>
        </row>
        <row r="305">
          <cell r="A305" t="str">
            <v>200900110</v>
          </cell>
          <cell r="B305" t="str">
            <v>200900110 PASIVO POR ARRENDAMIENTOS</v>
          </cell>
          <cell r="C305">
            <v>-4772587</v>
          </cell>
          <cell r="D305">
            <v>-4772587</v>
          </cell>
        </row>
        <row r="306">
          <cell r="A306" t="str">
            <v/>
          </cell>
          <cell r="B306" t="str">
            <v>Sub - Documentos por Pagar</v>
          </cell>
          <cell r="C306">
            <v>-4772587</v>
          </cell>
          <cell r="D306">
            <v>-4772587</v>
          </cell>
        </row>
        <row r="307">
          <cell r="A307" t="str">
            <v/>
          </cell>
          <cell r="B307" t="str">
            <v>==========================</v>
          </cell>
          <cell r="C307">
            <v>0</v>
          </cell>
          <cell r="D307">
            <v>0</v>
          </cell>
        </row>
        <row r="308">
          <cell r="A308" t="str">
            <v/>
          </cell>
          <cell r="B308" t="str">
            <v>Total Pasivos</v>
          </cell>
          <cell r="C308">
            <v>-22960987281.349998</v>
          </cell>
          <cell r="D308">
            <v>-23612700306.02</v>
          </cell>
        </row>
        <row r="309">
          <cell r="A309" t="str">
            <v/>
          </cell>
          <cell r="B309" t="str">
            <v>==============</v>
          </cell>
          <cell r="C309">
            <v>0</v>
          </cell>
          <cell r="D309">
            <v>0</v>
          </cell>
        </row>
        <row r="310">
          <cell r="A310" t="str">
            <v/>
          </cell>
          <cell r="B310" t="str">
            <v>PATRIMONIO</v>
          </cell>
          <cell r="C310">
            <v>0</v>
          </cell>
          <cell r="D310">
            <v>0</v>
          </cell>
        </row>
        <row r="311">
          <cell r="A311" t="str">
            <v/>
          </cell>
          <cell r="B311" t="str">
            <v>==============</v>
          </cell>
          <cell r="C311">
            <v>0</v>
          </cell>
          <cell r="D311">
            <v>0</v>
          </cell>
        </row>
        <row r="312">
          <cell r="A312" t="str">
            <v>300200100</v>
          </cell>
          <cell r="B312" t="str">
            <v>300200100 APORTE Y DONACIONES GOB. CENTRAL</v>
          </cell>
          <cell r="C312">
            <v>-52748933919.339996</v>
          </cell>
          <cell r="D312">
            <v>-52748933919.339996</v>
          </cell>
        </row>
        <row r="313">
          <cell r="A313" t="str">
            <v/>
          </cell>
          <cell r="B313" t="str">
            <v/>
          </cell>
          <cell r="C313">
            <v>-52748933919.339996</v>
          </cell>
          <cell r="D313">
            <v>-52748933919.339996</v>
          </cell>
        </row>
        <row r="314">
          <cell r="A314" t="str">
            <v>300500100</v>
          </cell>
          <cell r="B314" t="str">
            <v>300500100 REVALUACION DE ACTIVOS</v>
          </cell>
          <cell r="C314">
            <v>-103674002495.89999</v>
          </cell>
          <cell r="D314">
            <v>-103674002495.89999</v>
          </cell>
        </row>
        <row r="315">
          <cell r="A315" t="str">
            <v/>
          </cell>
          <cell r="B315" t="str">
            <v/>
          </cell>
          <cell r="C315">
            <v>-103674002495.89999</v>
          </cell>
          <cell r="D315">
            <v>-103674002495.89999</v>
          </cell>
        </row>
        <row r="316">
          <cell r="A316" t="str">
            <v>300600100</v>
          </cell>
          <cell r="B316" t="str">
            <v>300600100 AJUSTE DE AÑOS ANTERIORES</v>
          </cell>
          <cell r="C316">
            <v>829064570.71000004</v>
          </cell>
          <cell r="D316">
            <v>829064570.71000004</v>
          </cell>
        </row>
        <row r="317">
          <cell r="A317" t="str">
            <v/>
          </cell>
          <cell r="B317" t="str">
            <v/>
          </cell>
          <cell r="C317">
            <v>829064570.71000004</v>
          </cell>
          <cell r="D317">
            <v>829064570.71000004</v>
          </cell>
        </row>
        <row r="318">
          <cell r="A318" t="str">
            <v/>
          </cell>
          <cell r="B318" t="str">
            <v>Sub - Total Patrimonio</v>
          </cell>
          <cell r="C318">
            <v>-155593871844.53</v>
          </cell>
          <cell r="D318">
            <v>-155593871844.53</v>
          </cell>
        </row>
        <row r="319">
          <cell r="A319" t="str">
            <v/>
          </cell>
          <cell r="B319" t="str">
            <v>=====================</v>
          </cell>
          <cell r="C319">
            <v>0</v>
          </cell>
          <cell r="D319">
            <v>0</v>
          </cell>
        </row>
        <row r="320">
          <cell r="A320" t="str">
            <v>300400100</v>
          </cell>
          <cell r="B320" t="str">
            <v>300400100 UTILIDADES DEL EJERCICIO AÑO ANTERIOR</v>
          </cell>
          <cell r="C320">
            <v>-17614963124.349998</v>
          </cell>
          <cell r="D320">
            <v>-10400205582.16</v>
          </cell>
        </row>
        <row r="321">
          <cell r="A321" t="str">
            <v/>
          </cell>
          <cell r="B321" t="str">
            <v>Total Patrimonio</v>
          </cell>
          <cell r="C321">
            <v>-173208834968.88</v>
          </cell>
          <cell r="D321">
            <v>-165994077426.69</v>
          </cell>
        </row>
        <row r="322">
          <cell r="A322" t="str">
            <v/>
          </cell>
          <cell r="B322" t="str">
            <v>=================</v>
          </cell>
          <cell r="C322">
            <v>0</v>
          </cell>
          <cell r="D322">
            <v>0</v>
          </cell>
        </row>
        <row r="323">
          <cell r="A323" t="str">
            <v/>
          </cell>
          <cell r="B323" t="str">
            <v>TOTAL PASIVO + CAPITAL</v>
          </cell>
          <cell r="C323">
            <v>-196169822250.23001</v>
          </cell>
          <cell r="D323">
            <v>-189606777732.70999</v>
          </cell>
        </row>
        <row r="324">
          <cell r="A324" t="str">
            <v/>
          </cell>
          <cell r="B324" t="str">
            <v>=======================</v>
          </cell>
          <cell r="C324">
            <v>0</v>
          </cell>
          <cell r="D324">
            <v>0</v>
          </cell>
        </row>
        <row r="325">
          <cell r="A325" t="str">
            <v/>
          </cell>
          <cell r="B325" t="str">
            <v>INGRESOS POR VENTAS</v>
          </cell>
          <cell r="C325">
            <v>0</v>
          </cell>
          <cell r="D325">
            <v>0</v>
          </cell>
        </row>
        <row r="326">
          <cell r="A326" t="str">
            <v>400100100</v>
          </cell>
          <cell r="B326" t="str">
            <v>400100100 ENERGIA MERCADO SPOT</v>
          </cell>
          <cell r="C326">
            <v>0</v>
          </cell>
          <cell r="D326">
            <v>-175765687</v>
          </cell>
        </row>
        <row r="327">
          <cell r="A327" t="str">
            <v>400200100</v>
          </cell>
          <cell r="B327" t="str">
            <v>400200100 ENERGIA MERCADO CONTRATO</v>
          </cell>
          <cell r="C327">
            <v>-2224964995.4099998</v>
          </cell>
          <cell r="D327">
            <v>-2387752567.9099998</v>
          </cell>
        </row>
        <row r="328">
          <cell r="A328" t="str">
            <v/>
          </cell>
          <cell r="B328" t="str">
            <v>VENTA DE ENERGIA</v>
          </cell>
          <cell r="C328">
            <v>-2224964995.4099998</v>
          </cell>
          <cell r="D328">
            <v>-2563518254.9099998</v>
          </cell>
        </row>
        <row r="329">
          <cell r="A329" t="str">
            <v>400100200</v>
          </cell>
          <cell r="B329" t="str">
            <v>400100200 POTENCIA MERCADO SPOT</v>
          </cell>
          <cell r="C329">
            <v>-2721380565.1500001</v>
          </cell>
          <cell r="D329">
            <v>-1736942798</v>
          </cell>
        </row>
        <row r="330">
          <cell r="A330" t="str">
            <v>400200200</v>
          </cell>
          <cell r="B330" t="str">
            <v>400200200 POTENCIA MERCADO CONTRATO</v>
          </cell>
          <cell r="C330">
            <v>-108520117.08</v>
          </cell>
          <cell r="D330">
            <v>-46757935.240000002</v>
          </cell>
        </row>
        <row r="331">
          <cell r="A331" t="str">
            <v/>
          </cell>
          <cell r="B331" t="str">
            <v>VENTA DE POTENCIA</v>
          </cell>
          <cell r="C331">
            <v>-2829900682.23</v>
          </cell>
          <cell r="D331">
            <v>-1783700733.24</v>
          </cell>
        </row>
        <row r="332">
          <cell r="A332" t="str">
            <v>400100300</v>
          </cell>
          <cell r="B332" t="str">
            <v>400100300 DERECHO DE CONEXION MERCADO SPOT</v>
          </cell>
          <cell r="C332">
            <v>0</v>
          </cell>
          <cell r="D332">
            <v>-469514409</v>
          </cell>
        </row>
        <row r="333">
          <cell r="A333" t="str">
            <v>400200300</v>
          </cell>
          <cell r="B333" t="str">
            <v>400200300 DERECHO DE CONEXION MERCADO CONTRATO</v>
          </cell>
          <cell r="C333">
            <v>-22680338.809999999</v>
          </cell>
          <cell r="D333">
            <v>-11245752.27</v>
          </cell>
        </row>
        <row r="334">
          <cell r="A334" t="str">
            <v/>
          </cell>
          <cell r="B334" t="str">
            <v>DERECHO DE CONEXION</v>
          </cell>
          <cell r="C334">
            <v>-22680338.809999999</v>
          </cell>
          <cell r="D334">
            <v>-480760161.26999998</v>
          </cell>
        </row>
        <row r="335">
          <cell r="A335" t="str">
            <v/>
          </cell>
          <cell r="B335" t="str">
            <v>REGULACION DE FRECUENCIA</v>
          </cell>
          <cell r="C335">
            <v>0</v>
          </cell>
          <cell r="D335">
            <v>0</v>
          </cell>
        </row>
        <row r="336">
          <cell r="A336" t="str">
            <v>400100400</v>
          </cell>
          <cell r="B336" t="str">
            <v>400100400 REGULACION DE FRECUENCIA MERCADO SPOT</v>
          </cell>
          <cell r="C336">
            <v>-161665954</v>
          </cell>
          <cell r="D336">
            <v>-422343347.07999998</v>
          </cell>
        </row>
        <row r="337">
          <cell r="A337" t="str">
            <v/>
          </cell>
          <cell r="B337" t="str">
            <v/>
          </cell>
          <cell r="C337">
            <v>-161665954</v>
          </cell>
          <cell r="D337">
            <v>-422343347.07999998</v>
          </cell>
        </row>
        <row r="338">
          <cell r="A338" t="str">
            <v/>
          </cell>
          <cell r="B338" t="str">
            <v>VENTAS BRUTAS</v>
          </cell>
          <cell r="C338">
            <v>-5239211970.4499998</v>
          </cell>
          <cell r="D338">
            <v>-5250322496.5</v>
          </cell>
        </row>
        <row r="339">
          <cell r="A339" t="str">
            <v>400300100</v>
          </cell>
          <cell r="B339" t="str">
            <v>400300100 INTERESES MERCADO SPOT</v>
          </cell>
          <cell r="C339">
            <v>-595910176.41999996</v>
          </cell>
          <cell r="D339">
            <v>-738259232.65999997</v>
          </cell>
        </row>
        <row r="340">
          <cell r="A340" t="str">
            <v>400300200</v>
          </cell>
          <cell r="B340" t="str">
            <v>400300200 INTERESES MERCADO CONTRATO</v>
          </cell>
          <cell r="C340">
            <v>-763075666.69000006</v>
          </cell>
          <cell r="D340">
            <v>-1558701545.0799999</v>
          </cell>
        </row>
        <row r="341">
          <cell r="A341" t="str">
            <v>400300300</v>
          </cell>
          <cell r="B341" t="str">
            <v>400300300 MORA MERCADO SPOT</v>
          </cell>
          <cell r="C341">
            <v>-923121.81</v>
          </cell>
          <cell r="D341">
            <v>0</v>
          </cell>
        </row>
        <row r="342">
          <cell r="A342" t="str">
            <v>400300400</v>
          </cell>
          <cell r="B342" t="str">
            <v>400300400 MORA MERCADO CONTRATO</v>
          </cell>
          <cell r="C342">
            <v>-1180850.06</v>
          </cell>
          <cell r="D342">
            <v>0</v>
          </cell>
        </row>
        <row r="343">
          <cell r="A343" t="str">
            <v/>
          </cell>
          <cell r="B343" t="str">
            <v/>
          </cell>
          <cell r="C343">
            <v>-1361089814.98</v>
          </cell>
          <cell r="D343">
            <v>-2296960777.7399998</v>
          </cell>
        </row>
        <row r="344">
          <cell r="A344" t="str">
            <v>400400140</v>
          </cell>
          <cell r="B344" t="str">
            <v>400400140 RELIQUIDACION  FRECUENCIA  MDO. SPOT</v>
          </cell>
          <cell r="C344">
            <v>205433579</v>
          </cell>
          <cell r="D344">
            <v>234180604.86000001</v>
          </cell>
        </row>
        <row r="345">
          <cell r="A345" t="str">
            <v>400400220</v>
          </cell>
          <cell r="B345" t="str">
            <v>400400220 RELIQUIDACION  POTENCIA  MDO. CTTO</v>
          </cell>
          <cell r="C345">
            <v>-6383900.96</v>
          </cell>
          <cell r="D345">
            <v>-32924285.75</v>
          </cell>
        </row>
        <row r="346">
          <cell r="A346" t="str">
            <v>400400230</v>
          </cell>
          <cell r="B346" t="str">
            <v>400400230 RELIQUIDACION  DER. CONECT.  MDO. CTTO</v>
          </cell>
          <cell r="C346">
            <v>350298.21</v>
          </cell>
          <cell r="D346">
            <v>111431.84</v>
          </cell>
        </row>
        <row r="347">
          <cell r="A347" t="str">
            <v>400400260</v>
          </cell>
          <cell r="B347" t="str">
            <v>400400260 RELIQUIDACION  FACTOR POTENCIA  MDO. CTTO</v>
          </cell>
          <cell r="C347">
            <v>-127387777.91</v>
          </cell>
          <cell r="D347">
            <v>-259665641.68000001</v>
          </cell>
        </row>
        <row r="348">
          <cell r="A348" t="str">
            <v>400400270</v>
          </cell>
          <cell r="B348" t="str">
            <v>400400270 RELIQUIDACION  PERIODO MDO. CTTO</v>
          </cell>
          <cell r="C348">
            <v>793952.78</v>
          </cell>
          <cell r="D348">
            <v>3009299.98</v>
          </cell>
        </row>
        <row r="349">
          <cell r="A349" t="str">
            <v/>
          </cell>
          <cell r="B349" t="str">
            <v/>
          </cell>
          <cell r="C349">
            <v>72806151.120000005</v>
          </cell>
          <cell r="D349">
            <v>-55288590.75</v>
          </cell>
        </row>
        <row r="350">
          <cell r="A350" t="str">
            <v/>
          </cell>
          <cell r="B350" t="str">
            <v>VENTAS NETAS</v>
          </cell>
          <cell r="C350">
            <v>-6527495634.3100004</v>
          </cell>
          <cell r="D350">
            <v>-7602571864.9899998</v>
          </cell>
        </row>
        <row r="351">
          <cell r="A351" t="str">
            <v/>
          </cell>
          <cell r="B351" t="str">
            <v>MAS:</v>
          </cell>
          <cell r="C351">
            <v>0</v>
          </cell>
          <cell r="D351">
            <v>0</v>
          </cell>
        </row>
        <row r="352">
          <cell r="A352" t="str">
            <v>800100160</v>
          </cell>
          <cell r="B352" t="str">
            <v>800100160 INGRESOS  DE OTROS FONDOS</v>
          </cell>
          <cell r="C352">
            <v>-347649.85</v>
          </cell>
          <cell r="D352">
            <v>-3</v>
          </cell>
        </row>
        <row r="353">
          <cell r="A353" t="str">
            <v>800100180</v>
          </cell>
          <cell r="B353" t="str">
            <v>800100180 INGRESOS  POR AJUSTES DE INVENTARIOS</v>
          </cell>
          <cell r="C353">
            <v>-17162691.780000001</v>
          </cell>
          <cell r="D353">
            <v>-1660.8</v>
          </cell>
        </row>
        <row r="354">
          <cell r="A354" t="str">
            <v>800100195</v>
          </cell>
          <cell r="B354" t="str">
            <v>800100195 INGRESOS  POR INTERESES FINANCIEROS</v>
          </cell>
          <cell r="C354">
            <v>0</v>
          </cell>
          <cell r="D354">
            <v>-2356130.71</v>
          </cell>
        </row>
        <row r="355">
          <cell r="A355" t="str">
            <v>800100200</v>
          </cell>
          <cell r="B355" t="str">
            <v>800100200 INGRESOS  GANANCIA CAMBIARIA</v>
          </cell>
          <cell r="C355">
            <v>-219181082.03999999</v>
          </cell>
          <cell r="D355">
            <v>5778064.6900000004</v>
          </cell>
        </row>
        <row r="356">
          <cell r="A356" t="str">
            <v>800100220</v>
          </cell>
          <cell r="B356" t="str">
            <v>800100220 DIFERENCIA CAMBIARIA</v>
          </cell>
          <cell r="C356">
            <v>-5650.23</v>
          </cell>
          <cell r="D356">
            <v>3805.11</v>
          </cell>
        </row>
        <row r="357">
          <cell r="A357" t="str">
            <v>800800230</v>
          </cell>
          <cell r="B357" t="str">
            <v>800800230 GANANCIA NO REALIZADA</v>
          </cell>
          <cell r="C357">
            <v>-2363022119.1599998</v>
          </cell>
          <cell r="D357">
            <v>-971768475.10000002</v>
          </cell>
        </row>
        <row r="358">
          <cell r="A358" t="str">
            <v>800800250</v>
          </cell>
          <cell r="B358" t="str">
            <v>800800250 OTROS INGRESOS</v>
          </cell>
          <cell r="C358">
            <v>-2810792.78</v>
          </cell>
          <cell r="D358">
            <v>-2948700.87</v>
          </cell>
        </row>
        <row r="359">
          <cell r="A359" t="str">
            <v/>
          </cell>
          <cell r="B359" t="str">
            <v>OTROS INGRESOS</v>
          </cell>
          <cell r="C359">
            <v>-2602529985.8400002</v>
          </cell>
          <cell r="D359">
            <v>-971293100.67999995</v>
          </cell>
        </row>
        <row r="360">
          <cell r="A360" t="str">
            <v/>
          </cell>
          <cell r="B360" t="str">
            <v>=======================</v>
          </cell>
          <cell r="C360">
            <v>0</v>
          </cell>
          <cell r="D360">
            <v>0</v>
          </cell>
        </row>
        <row r="361">
          <cell r="A361" t="str">
            <v>500100101</v>
          </cell>
          <cell r="B361" t="str">
            <v>500100101 SUELDOS PERSONAL FIJO</v>
          </cell>
          <cell r="C361">
            <v>227162635.66999999</v>
          </cell>
          <cell r="D361">
            <v>224128137.66999999</v>
          </cell>
        </row>
        <row r="362">
          <cell r="A362" t="str">
            <v>500100120</v>
          </cell>
          <cell r="B362" t="str">
            <v>500100120 SUELDO PERSONAL CONTRATADO</v>
          </cell>
          <cell r="C362">
            <v>28521717.84</v>
          </cell>
          <cell r="D362">
            <v>34194870.75</v>
          </cell>
        </row>
        <row r="363">
          <cell r="A363" t="str">
            <v>500100130</v>
          </cell>
          <cell r="B363" t="str">
            <v>500100130 SUELDO PERSONAL JORNALES</v>
          </cell>
          <cell r="C363">
            <v>58827950</v>
          </cell>
          <cell r="D363">
            <v>71749758.200000003</v>
          </cell>
        </row>
        <row r="364">
          <cell r="A364" t="str">
            <v>500100160</v>
          </cell>
          <cell r="B364" t="str">
            <v>500100160 SUELDOS MILITARES</v>
          </cell>
          <cell r="C364">
            <v>9600093.6199999992</v>
          </cell>
          <cell r="D364">
            <v>10095470</v>
          </cell>
        </row>
        <row r="365">
          <cell r="A365" t="str">
            <v>500200111</v>
          </cell>
          <cell r="B365" t="str">
            <v>500200111 SOBRESUELDOS - INCENTIVOS LOGROS  DE METAS</v>
          </cell>
          <cell r="C365">
            <v>20030.099999999999</v>
          </cell>
          <cell r="D365">
            <v>1028926.53</v>
          </cell>
        </row>
        <row r="366">
          <cell r="A366" t="str">
            <v>500200115</v>
          </cell>
          <cell r="B366" t="str">
            <v>500200115 INCENTIVOS USO DE VEHICULO</v>
          </cell>
          <cell r="C366">
            <v>1300000</v>
          </cell>
          <cell r="D366">
            <v>1320000</v>
          </cell>
        </row>
        <row r="367">
          <cell r="A367" t="str">
            <v>500200121</v>
          </cell>
          <cell r="B367" t="str">
            <v>500200121 SOBRESUELDOS -PRIMA VACACIONAL</v>
          </cell>
          <cell r="C367">
            <v>12029796.17</v>
          </cell>
          <cell r="D367">
            <v>11205570.26</v>
          </cell>
        </row>
        <row r="368">
          <cell r="A368" t="str">
            <v>500200140</v>
          </cell>
          <cell r="B368" t="str">
            <v>500200140 SOBRESUELDOS - CURSOS A EMPLEADOS</v>
          </cell>
          <cell r="C368">
            <v>65338.21</v>
          </cell>
          <cell r="D368">
            <v>0</v>
          </cell>
        </row>
        <row r="369">
          <cell r="A369" t="str">
            <v>500200160</v>
          </cell>
          <cell r="B369" t="str">
            <v>500200160 DIETAS</v>
          </cell>
          <cell r="C369">
            <v>11401920</v>
          </cell>
          <cell r="D369">
            <v>4604398</v>
          </cell>
        </row>
        <row r="370">
          <cell r="A370" t="str">
            <v>500200190</v>
          </cell>
          <cell r="B370" t="str">
            <v>500200190 HONORARIOS TÉCNICOS</v>
          </cell>
          <cell r="C370">
            <v>24780</v>
          </cell>
          <cell r="D370">
            <v>633039</v>
          </cell>
        </row>
        <row r="371">
          <cell r="A371" t="str">
            <v>500200210</v>
          </cell>
          <cell r="B371" t="str">
            <v>500200210 REGALÍA PASCUAL</v>
          </cell>
          <cell r="C371">
            <v>26158923.690000001</v>
          </cell>
          <cell r="D371">
            <v>27449352.27</v>
          </cell>
        </row>
        <row r="372">
          <cell r="A372" t="str">
            <v>500200221</v>
          </cell>
          <cell r="B372" t="str">
            <v>500200221 PRESTACIONES LABORALES</v>
          </cell>
          <cell r="C372">
            <v>9187352.5999999996</v>
          </cell>
          <cell r="D372">
            <v>12627360.16</v>
          </cell>
        </row>
        <row r="373">
          <cell r="A373" t="str">
            <v>500200230</v>
          </cell>
          <cell r="B373" t="str">
            <v>500200230 PAGO VACACIONES</v>
          </cell>
          <cell r="C373">
            <v>86894.48</v>
          </cell>
          <cell r="D373">
            <v>294657.55</v>
          </cell>
        </row>
        <row r="374">
          <cell r="A374" t="str">
            <v>500200250</v>
          </cell>
          <cell r="B374" t="str">
            <v>500200250 APORTE AFP LEY 87-01</v>
          </cell>
          <cell r="C374">
            <v>13823975.880000001</v>
          </cell>
          <cell r="D374">
            <v>13204492.75</v>
          </cell>
        </row>
        <row r="375">
          <cell r="A375" t="str">
            <v>500200270</v>
          </cell>
          <cell r="B375" t="str">
            <v>500200270 CONSTRIBUCIONES A LA SEGURIDAD SOCIAL (ARS)</v>
          </cell>
          <cell r="C375">
            <v>13804507.539999999</v>
          </cell>
          <cell r="D375">
            <v>13185896.9</v>
          </cell>
        </row>
        <row r="376">
          <cell r="A376" t="str">
            <v>500500170</v>
          </cell>
          <cell r="B376" t="str">
            <v>500500170 SOBRESUELDOS - HORAS EXTRAS</v>
          </cell>
          <cell r="C376">
            <v>11491534.68</v>
          </cell>
          <cell r="D376">
            <v>11313814.949999999</v>
          </cell>
        </row>
        <row r="377">
          <cell r="A377" t="str">
            <v/>
          </cell>
          <cell r="B377" t="str">
            <v>Costos de Personal</v>
          </cell>
          <cell r="C377">
            <v>423507450.48000002</v>
          </cell>
          <cell r="D377">
            <v>437035744.99000001</v>
          </cell>
        </row>
        <row r="378">
          <cell r="A378" t="str">
            <v/>
          </cell>
          <cell r="B378" t="str">
            <v>=======================</v>
          </cell>
          <cell r="C378">
            <v>0</v>
          </cell>
          <cell r="D378">
            <v>0</v>
          </cell>
        </row>
        <row r="379">
          <cell r="A379" t="str">
            <v>500300101</v>
          </cell>
          <cell r="B379" t="str">
            <v>500300101 MATERIALES Y SUMINISTROS- PAPELERÍA</v>
          </cell>
          <cell r="C379">
            <v>29286.02</v>
          </cell>
          <cell r="D379">
            <v>20993.34</v>
          </cell>
        </row>
        <row r="380">
          <cell r="A380" t="str">
            <v>500300110</v>
          </cell>
          <cell r="B380" t="str">
            <v>500300110 MATERIALES Y SUMINISTROS-EQUIP. MENORES DE OFICINA</v>
          </cell>
          <cell r="C380">
            <v>500</v>
          </cell>
          <cell r="D380">
            <v>220</v>
          </cell>
        </row>
        <row r="381">
          <cell r="A381" t="str">
            <v>500300120</v>
          </cell>
          <cell r="B381" t="str">
            <v>500300120 MATERIALES Y SUMINISTROS- SUM. DE LIMPIEZA</v>
          </cell>
          <cell r="C381">
            <v>453540.26</v>
          </cell>
          <cell r="D381">
            <v>361784.97</v>
          </cell>
        </row>
        <row r="382">
          <cell r="A382" t="str">
            <v>500300140</v>
          </cell>
          <cell r="B382" t="str">
            <v>500300140 MATERIALES Y SUMINISTROS- ALIMENTOS Y REFRIGERIOS</v>
          </cell>
          <cell r="C382">
            <v>319665.88</v>
          </cell>
          <cell r="D382">
            <v>345482.43</v>
          </cell>
        </row>
        <row r="383">
          <cell r="A383" t="str">
            <v>500300150</v>
          </cell>
          <cell r="B383" t="str">
            <v>500300150 MATERIALES Y SUMINISROS  DE OFICINA</v>
          </cell>
          <cell r="C383">
            <v>50837.19</v>
          </cell>
          <cell r="D383">
            <v>372633.06</v>
          </cell>
        </row>
        <row r="384">
          <cell r="A384" t="str">
            <v>500300160</v>
          </cell>
          <cell r="B384" t="str">
            <v>500300160 HERRAMIENTAS (EQUIPO DE PRODUCCIÓN)</v>
          </cell>
          <cell r="C384">
            <v>433.84</v>
          </cell>
          <cell r="D384">
            <v>174741.2</v>
          </cell>
        </row>
        <row r="385">
          <cell r="A385" t="str">
            <v>500300201</v>
          </cell>
          <cell r="B385" t="str">
            <v>500300201 MATERIALES Y SUMINISTROS- OTROS PRODUC. DE PAPEL</v>
          </cell>
          <cell r="C385">
            <v>0</v>
          </cell>
          <cell r="D385">
            <v>679.8</v>
          </cell>
        </row>
        <row r="386">
          <cell r="A386" t="str">
            <v>500300210</v>
          </cell>
          <cell r="B386" t="str">
            <v>500300210 MATERIALES Y SUMINISTROS- HERRAMIENTAS DE METAL</v>
          </cell>
          <cell r="C386">
            <v>65501.69</v>
          </cell>
          <cell r="D386">
            <v>306695.32</v>
          </cell>
        </row>
        <row r="387">
          <cell r="A387" t="str">
            <v>500300220</v>
          </cell>
          <cell r="B387" t="str">
            <v>500300220 MATERIALES Y SUMINISTROS- NEUMÁTICOS Y CÁMARA DE A</v>
          </cell>
          <cell r="C387">
            <v>767058.51</v>
          </cell>
          <cell r="D387">
            <v>1317983.44</v>
          </cell>
        </row>
        <row r="388">
          <cell r="A388" t="str">
            <v>500300230</v>
          </cell>
          <cell r="B388" t="str">
            <v>500300230 MATERIALES Y SUMINISTROS- PROD. MEDICINALES Y FARM</v>
          </cell>
          <cell r="C388">
            <v>3458</v>
          </cell>
          <cell r="D388">
            <v>26344.68</v>
          </cell>
        </row>
        <row r="389">
          <cell r="A389" t="str">
            <v>500300240</v>
          </cell>
          <cell r="B389" t="str">
            <v>500300240 MATERIALES Y SUMINISTROS- TINTES PINTURAS Y COLOR</v>
          </cell>
          <cell r="C389">
            <v>16408.34</v>
          </cell>
          <cell r="D389">
            <v>42207.11</v>
          </cell>
        </row>
        <row r="390">
          <cell r="A390" t="str">
            <v>500300250</v>
          </cell>
          <cell r="B390" t="str">
            <v>500300250 MATERIALES Y SUMINISTROS- PRODUCTOS PLÁSTICOS Y DE</v>
          </cell>
          <cell r="C390">
            <v>376328.3</v>
          </cell>
          <cell r="D390">
            <v>450860.85</v>
          </cell>
        </row>
        <row r="391">
          <cell r="A391" t="str">
            <v>500300260</v>
          </cell>
          <cell r="B391" t="str">
            <v>500300260 MATERIALES Y SUMINISTROS - CERRRAJERIA</v>
          </cell>
          <cell r="C391">
            <v>15532.21</v>
          </cell>
          <cell r="D391">
            <v>34387.58</v>
          </cell>
        </row>
        <row r="392">
          <cell r="A392" t="str">
            <v>500300265</v>
          </cell>
          <cell r="B392" t="str">
            <v>500300265 MATERIALES Y SUMINISTROS - METALICOS</v>
          </cell>
          <cell r="C392">
            <v>0</v>
          </cell>
          <cell r="D392">
            <v>70415.320000000007</v>
          </cell>
        </row>
        <row r="393">
          <cell r="A393" t="str">
            <v>500300270</v>
          </cell>
          <cell r="B393" t="str">
            <v>500300270 MATERIALES  Y UTILES RELAC. CON INFORMATICA</v>
          </cell>
          <cell r="C393">
            <v>517763.35</v>
          </cell>
          <cell r="D393">
            <v>301140.61</v>
          </cell>
        </row>
        <row r="394">
          <cell r="A394" t="str">
            <v>500300280</v>
          </cell>
          <cell r="B394" t="str">
            <v>500300280 MAT. Y SUMINIST.- AGUA, CAFE, TE, REF. JGOS.</v>
          </cell>
          <cell r="C394">
            <v>198920</v>
          </cell>
          <cell r="D394">
            <v>272025</v>
          </cell>
        </row>
        <row r="395">
          <cell r="A395" t="str">
            <v>500300290</v>
          </cell>
          <cell r="B395" t="str">
            <v>500300290 MATERIALES Y SUMINISTROS- UTILES DE COCINA</v>
          </cell>
          <cell r="C395">
            <v>54460.01</v>
          </cell>
          <cell r="D395">
            <v>89457.22</v>
          </cell>
        </row>
        <row r="396">
          <cell r="A396" t="str">
            <v>500300301</v>
          </cell>
          <cell r="B396" t="str">
            <v>500300301 INSECT.FUMIGANTES, PROD. QUIM.Y OTROS</v>
          </cell>
          <cell r="C396">
            <v>20448.72</v>
          </cell>
          <cell r="D396">
            <v>81465.45</v>
          </cell>
        </row>
        <row r="397">
          <cell r="A397" t="str">
            <v>500300320</v>
          </cell>
          <cell r="B397" t="str">
            <v>500300320 ACABADOS TEXTILES</v>
          </cell>
          <cell r="C397">
            <v>626.04</v>
          </cell>
          <cell r="D397">
            <v>42171.09</v>
          </cell>
        </row>
        <row r="398">
          <cell r="A398" t="str">
            <v>500300330</v>
          </cell>
          <cell r="B398" t="str">
            <v>500300330 PRODUCTOS PAPEL Y CARTÓN</v>
          </cell>
          <cell r="C398">
            <v>258065.14</v>
          </cell>
          <cell r="D398">
            <v>444708.77</v>
          </cell>
        </row>
        <row r="399">
          <cell r="A399" t="str">
            <v>500300350</v>
          </cell>
          <cell r="B399" t="str">
            <v>500300350 MATERIALES Y SUMINISTROS - ELECTRICOS</v>
          </cell>
          <cell r="C399">
            <v>6989733.2400000002</v>
          </cell>
          <cell r="D399">
            <v>3978284.78</v>
          </cell>
        </row>
        <row r="400">
          <cell r="A400" t="str">
            <v>500300360</v>
          </cell>
          <cell r="B400" t="str">
            <v>500300360 MAT.Y CONST (CEMENTO, CAL Y YESO)</v>
          </cell>
          <cell r="C400">
            <v>0</v>
          </cell>
          <cell r="D400">
            <v>11572.4</v>
          </cell>
        </row>
        <row r="401">
          <cell r="A401" t="str">
            <v>500300370</v>
          </cell>
          <cell r="B401" t="str">
            <v>500300370 PRODUCTOS Y ARTÍCULOS DE JARDINERÍA - DECORACIÓN</v>
          </cell>
          <cell r="C401">
            <v>370</v>
          </cell>
          <cell r="D401">
            <v>270</v>
          </cell>
        </row>
        <row r="402">
          <cell r="A402" t="str">
            <v>500300380</v>
          </cell>
          <cell r="B402" t="str">
            <v>500300380 MAT. Y SUMINISTROS DE MANTENIMIENTOS DE PLANTA</v>
          </cell>
          <cell r="C402">
            <v>0</v>
          </cell>
          <cell r="D402">
            <v>320463.87</v>
          </cell>
        </row>
        <row r="403">
          <cell r="A403" t="str">
            <v>500300401</v>
          </cell>
          <cell r="B403" t="str">
            <v>500300401 COMBUSTIBLE GASOIL</v>
          </cell>
          <cell r="C403">
            <v>10216773.859999999</v>
          </cell>
          <cell r="D403">
            <v>8790569.1199999992</v>
          </cell>
        </row>
        <row r="404">
          <cell r="A404" t="str">
            <v>500300410</v>
          </cell>
          <cell r="B404" t="str">
            <v>500300410 ACEITE Y GRASA</v>
          </cell>
          <cell r="C404">
            <v>1707007.19</v>
          </cell>
          <cell r="D404">
            <v>4422182.68</v>
          </cell>
        </row>
        <row r="405">
          <cell r="A405" t="str">
            <v>500300420</v>
          </cell>
          <cell r="B405" t="str">
            <v>500300420 GAS PROPANO</v>
          </cell>
          <cell r="C405">
            <v>211714.2</v>
          </cell>
          <cell r="D405">
            <v>354868.99</v>
          </cell>
        </row>
        <row r="406">
          <cell r="A406" t="str">
            <v>500300430</v>
          </cell>
          <cell r="B406" t="str">
            <v>500300430 MATERIALES MECANICOS</v>
          </cell>
          <cell r="C406">
            <v>1682933.97</v>
          </cell>
          <cell r="D406">
            <v>2164518.64</v>
          </cell>
        </row>
        <row r="407">
          <cell r="A407" t="str">
            <v>500300450</v>
          </cell>
          <cell r="B407" t="str">
            <v>500300450 TUBERIA  ACCES. GALVAN.LOZA Y PORCELANA</v>
          </cell>
          <cell r="C407">
            <v>43903.4</v>
          </cell>
          <cell r="D407">
            <v>668670.93999999994</v>
          </cell>
        </row>
        <row r="408">
          <cell r="A408" t="str">
            <v>500300460</v>
          </cell>
          <cell r="B408" t="str">
            <v>500300460 MATERIALES DIVERSOS</v>
          </cell>
          <cell r="C408">
            <v>170105.19</v>
          </cell>
          <cell r="D408">
            <v>862628.71</v>
          </cell>
        </row>
        <row r="409">
          <cell r="A409" t="str">
            <v>500300470</v>
          </cell>
          <cell r="B409" t="str">
            <v>500300470 MATTO. EQP. Y MOBILIARIO DE OFICINA</v>
          </cell>
          <cell r="C409">
            <v>23986.12</v>
          </cell>
          <cell r="D409">
            <v>27373.25</v>
          </cell>
        </row>
        <row r="410">
          <cell r="A410" t="str">
            <v/>
          </cell>
          <cell r="B410" t="str">
            <v>Costos de Materiales y Suministros</v>
          </cell>
          <cell r="C410">
            <v>24195360.670000002</v>
          </cell>
          <cell r="D410">
            <v>26357800.620000001</v>
          </cell>
        </row>
        <row r="411">
          <cell r="A411" t="str">
            <v/>
          </cell>
          <cell r="B411" t="str">
            <v>=======================</v>
          </cell>
          <cell r="C411">
            <v>0</v>
          </cell>
          <cell r="D411">
            <v>0</v>
          </cell>
        </row>
        <row r="412">
          <cell r="A412" t="str">
            <v>500200340</v>
          </cell>
          <cell r="B412" t="str">
            <v>500200340 TRANSPORTE</v>
          </cell>
          <cell r="C412">
            <v>1790</v>
          </cell>
          <cell r="D412">
            <v>677799.97</v>
          </cell>
        </row>
        <row r="413">
          <cell r="A413" t="str">
            <v>500400100</v>
          </cell>
          <cell r="B413" t="str">
            <v>500400100 SERV. BÁSICOS -ELECTRICIDAD</v>
          </cell>
          <cell r="C413">
            <v>4618140.6399999997</v>
          </cell>
          <cell r="D413">
            <v>4485723.0999999996</v>
          </cell>
        </row>
        <row r="414">
          <cell r="A414" t="str">
            <v>500400120</v>
          </cell>
          <cell r="B414" t="str">
            <v>500400120 SERV. BÁSICOS -LIMPIEZA E HIGIENE</v>
          </cell>
          <cell r="C414">
            <v>0</v>
          </cell>
          <cell r="D414">
            <v>3517.04</v>
          </cell>
        </row>
        <row r="415">
          <cell r="A415" t="str">
            <v>500400125</v>
          </cell>
          <cell r="B415" t="str">
            <v>500400125 SERV. TECNICOS ( FUMIGACIONES) ETC.</v>
          </cell>
          <cell r="C415">
            <v>7063620.7699999996</v>
          </cell>
          <cell r="D415">
            <v>0</v>
          </cell>
        </row>
        <row r="416">
          <cell r="A416" t="str">
            <v>500400130</v>
          </cell>
          <cell r="B416" t="str">
            <v>500400130 SERV. BÁSICOS -BASURA</v>
          </cell>
          <cell r="C416">
            <v>2000</v>
          </cell>
          <cell r="D416">
            <v>4000</v>
          </cell>
        </row>
        <row r="417">
          <cell r="A417" t="str">
            <v>500400150</v>
          </cell>
          <cell r="B417" t="str">
            <v>500400150 ALQUILERES - EDIFICIOS Y LOCALES</v>
          </cell>
          <cell r="C417">
            <v>0</v>
          </cell>
          <cell r="D417">
            <v>549215.75</v>
          </cell>
        </row>
        <row r="418">
          <cell r="A418" t="str">
            <v>500400180</v>
          </cell>
          <cell r="B418" t="str">
            <v>500400180 ALQUILERES - EQUIPO PESADO (TRACCIÓN - ELEVACIÓN -</v>
          </cell>
          <cell r="C418">
            <v>1202054.3899999999</v>
          </cell>
          <cell r="D418">
            <v>92040</v>
          </cell>
        </row>
        <row r="419">
          <cell r="A419" t="str">
            <v>500400185</v>
          </cell>
          <cell r="B419" t="str">
            <v>500400185 ALQUILER DE VEHICULOS</v>
          </cell>
          <cell r="C419">
            <v>0</v>
          </cell>
          <cell r="D419">
            <v>165200</v>
          </cell>
        </row>
        <row r="420">
          <cell r="A420" t="str">
            <v>500400230</v>
          </cell>
          <cell r="B420" t="str">
            <v>500400230 SERV. DE COMUNICACION -SERV. TEL. LARGA DISTANCIA</v>
          </cell>
          <cell r="C420">
            <v>34039.589999999997</v>
          </cell>
          <cell r="D420">
            <v>218457.16</v>
          </cell>
        </row>
        <row r="421">
          <cell r="A421" t="str">
            <v>500400265</v>
          </cell>
          <cell r="B421" t="str">
            <v>500400265 VIATICOS DENTRO DEL PAÍS</v>
          </cell>
          <cell r="C421">
            <v>12380</v>
          </cell>
          <cell r="D421">
            <v>0</v>
          </cell>
        </row>
        <row r="422">
          <cell r="A422" t="str">
            <v>500400270</v>
          </cell>
          <cell r="B422" t="str">
            <v>500400270 PEAJES</v>
          </cell>
          <cell r="C422">
            <v>75220</v>
          </cell>
          <cell r="D422">
            <v>84260</v>
          </cell>
        </row>
        <row r="423">
          <cell r="A423" t="str">
            <v>500400900</v>
          </cell>
          <cell r="B423" t="str">
            <v>500400900 OTROS GASTOS</v>
          </cell>
          <cell r="C423">
            <v>1770</v>
          </cell>
          <cell r="D423">
            <v>353</v>
          </cell>
        </row>
        <row r="424">
          <cell r="A424" t="str">
            <v>500500121</v>
          </cell>
          <cell r="B424" t="str">
            <v>500500121 PUBLICIDAD Y PROMOCIÓN -IMPRESION Y ENCUADERNACIÓN</v>
          </cell>
          <cell r="C424">
            <v>55225.96</v>
          </cell>
          <cell r="D424">
            <v>48085.72</v>
          </cell>
        </row>
        <row r="425">
          <cell r="A425" t="str">
            <v>500500131</v>
          </cell>
          <cell r="B425" t="str">
            <v>500500131 SERV. DE COMUNICACION -SERV. INTERNET Y TELECABLE</v>
          </cell>
          <cell r="C425">
            <v>678150</v>
          </cell>
          <cell r="D425">
            <v>618275.29</v>
          </cell>
        </row>
        <row r="426">
          <cell r="A426" t="str">
            <v>500500151</v>
          </cell>
          <cell r="B426" t="str">
            <v>500500151 Actividades Festiva- Presentaciones Artistica</v>
          </cell>
          <cell r="C426">
            <v>2000437.8</v>
          </cell>
          <cell r="D426">
            <v>2035091</v>
          </cell>
        </row>
        <row r="427">
          <cell r="A427" t="str">
            <v>500600200</v>
          </cell>
          <cell r="B427" t="str">
            <v>500600200 REP. Y MANTTO.  EQUIPOS DE TRASNSP.</v>
          </cell>
          <cell r="C427">
            <v>88279.61</v>
          </cell>
          <cell r="D427">
            <v>1352699.76</v>
          </cell>
        </row>
        <row r="428">
          <cell r="A428" t="str">
            <v>500600300</v>
          </cell>
          <cell r="B428" t="str">
            <v>500600300 PIEZAS Y ACCESORIOS EQUIPOS DE TRANSPORTE</v>
          </cell>
          <cell r="C428">
            <v>42116</v>
          </cell>
          <cell r="D428">
            <v>160775.64000000001</v>
          </cell>
        </row>
        <row r="429">
          <cell r="A429" t="str">
            <v>500600400</v>
          </cell>
          <cell r="B429" t="str">
            <v>500600400 PIEZAS Y ACCESORIOS EQUIPOS DE REFIGERACIÓN</v>
          </cell>
          <cell r="C429">
            <v>6642.61</v>
          </cell>
          <cell r="D429">
            <v>8404.92</v>
          </cell>
        </row>
        <row r="430">
          <cell r="A430" t="str">
            <v>500600510</v>
          </cell>
          <cell r="B430" t="str">
            <v>500600510 REPARAC. Y MANTENIMIENTO MAQ. Y EQUIPO</v>
          </cell>
          <cell r="C430">
            <v>0</v>
          </cell>
          <cell r="D430">
            <v>1029556.63</v>
          </cell>
        </row>
        <row r="431">
          <cell r="A431" t="str">
            <v>500600600</v>
          </cell>
          <cell r="B431" t="str">
            <v>500600600 REPARAC. Y MTTO. EQUIP.MENORES -OTRAS REPARACIONES</v>
          </cell>
          <cell r="C431">
            <v>141517.23000000001</v>
          </cell>
          <cell r="D431">
            <v>59783.98</v>
          </cell>
        </row>
        <row r="432">
          <cell r="A432" t="str">
            <v>500600700</v>
          </cell>
          <cell r="B432" t="str">
            <v>500600700 REPARACIONES MENORES DE OBRAS</v>
          </cell>
          <cell r="C432">
            <v>3150</v>
          </cell>
          <cell r="D432">
            <v>0</v>
          </cell>
        </row>
        <row r="433">
          <cell r="A433" t="str">
            <v>500600800</v>
          </cell>
          <cell r="B433" t="str">
            <v>500600800 ESTUDIO PREINVERSION</v>
          </cell>
          <cell r="C433">
            <v>17097256</v>
          </cell>
          <cell r="D433">
            <v>24282822.48</v>
          </cell>
        </row>
        <row r="434">
          <cell r="A434" t="str">
            <v>500800230</v>
          </cell>
          <cell r="B434" t="str">
            <v>500800230 CARRETERAS Y CAMINOS VECINALES</v>
          </cell>
          <cell r="C434">
            <v>44335732.539999999</v>
          </cell>
          <cell r="D434">
            <v>0</v>
          </cell>
        </row>
        <row r="435">
          <cell r="A435" t="str">
            <v>500900400</v>
          </cell>
          <cell r="B435" t="str">
            <v>500900400 APORTES A INSTITUCIONES</v>
          </cell>
          <cell r="C435">
            <v>0</v>
          </cell>
          <cell r="D435">
            <v>26948.58</v>
          </cell>
        </row>
        <row r="436">
          <cell r="A436" t="str">
            <v>500900600</v>
          </cell>
          <cell r="B436" t="str">
            <v>500900600 OTROS IMPUESTOS</v>
          </cell>
          <cell r="C436">
            <v>10000</v>
          </cell>
          <cell r="D436">
            <v>174.52</v>
          </cell>
        </row>
        <row r="437">
          <cell r="A437" t="str">
            <v>500900800</v>
          </cell>
          <cell r="B437" t="str">
            <v>500900800 PISCICOLA Y AFINES</v>
          </cell>
          <cell r="C437">
            <v>0</v>
          </cell>
          <cell r="D437">
            <v>1000</v>
          </cell>
        </row>
        <row r="438">
          <cell r="A438" t="str">
            <v/>
          </cell>
          <cell r="B438" t="str">
            <v/>
          </cell>
          <cell r="C438">
            <v>77469523.140000001</v>
          </cell>
          <cell r="D438">
            <v>35904184.539999999</v>
          </cell>
        </row>
        <row r="439">
          <cell r="A439" t="str">
            <v/>
          </cell>
          <cell r="B439" t="str">
            <v>Costos No Personal</v>
          </cell>
          <cell r="C439">
            <v>77469523.140000001</v>
          </cell>
          <cell r="D439">
            <v>35904184.539999999</v>
          </cell>
        </row>
        <row r="440">
          <cell r="A440" t="str">
            <v/>
          </cell>
          <cell r="B440" t="str">
            <v>=======================</v>
          </cell>
          <cell r="C440">
            <v>0</v>
          </cell>
          <cell r="D440">
            <v>0</v>
          </cell>
        </row>
        <row r="441">
          <cell r="A441" t="str">
            <v>501000100</v>
          </cell>
          <cell r="B441" t="str">
            <v>501000100 DEP. EDIF. MAQ. Y EQUIPOS  DE PRODUCCION 5% ANUAL</v>
          </cell>
          <cell r="C441">
            <v>1187311932.0899999</v>
          </cell>
          <cell r="D441">
            <v>1187900747.4200001</v>
          </cell>
        </row>
        <row r="442">
          <cell r="A442" t="str">
            <v>501000200</v>
          </cell>
          <cell r="B442" t="str">
            <v>501000200 DEP. HERRAM. Y EQUIPOS DE TRABAJO 15% ANUAL</v>
          </cell>
          <cell r="C442">
            <v>549821554.17999995</v>
          </cell>
          <cell r="D442">
            <v>549671414.82000005</v>
          </cell>
        </row>
        <row r="443">
          <cell r="A443" t="str">
            <v>501000300</v>
          </cell>
          <cell r="B443" t="str">
            <v>501000300 DEP. EQUIPOS: TRANSP. OFIC  COMPUTOS Y COMUNIC. 25</v>
          </cell>
          <cell r="C443">
            <v>26584382.690000001</v>
          </cell>
          <cell r="D443">
            <v>52377076.530000001</v>
          </cell>
        </row>
        <row r="444">
          <cell r="A444" t="str">
            <v/>
          </cell>
          <cell r="B444" t="str">
            <v>Costos de Depreciación</v>
          </cell>
          <cell r="C444">
            <v>1763717868.96</v>
          </cell>
          <cell r="D444">
            <v>1789949238.77</v>
          </cell>
        </row>
        <row r="445">
          <cell r="A445" t="str">
            <v/>
          </cell>
          <cell r="B445" t="str">
            <v>=======================</v>
          </cell>
          <cell r="C445">
            <v>0</v>
          </cell>
          <cell r="D445">
            <v>0</v>
          </cell>
        </row>
        <row r="446">
          <cell r="A446" t="str">
            <v>500200100</v>
          </cell>
          <cell r="B446" t="str">
            <v>500200100 COSTO ENERGÍA COMPRADA</v>
          </cell>
          <cell r="C446">
            <v>1909</v>
          </cell>
          <cell r="D446">
            <v>0</v>
          </cell>
        </row>
        <row r="447">
          <cell r="A447" t="str">
            <v>500200105</v>
          </cell>
          <cell r="B447" t="str">
            <v>500200105 COSTO POTENCIA MERCADO SPOT</v>
          </cell>
          <cell r="C447">
            <v>52842</v>
          </cell>
          <cell r="D447">
            <v>0</v>
          </cell>
        </row>
        <row r="448">
          <cell r="A448" t="str">
            <v>500200132</v>
          </cell>
          <cell r="B448" t="str">
            <v>500200132 COMPESACION; MERCADO SPOT.</v>
          </cell>
          <cell r="C448">
            <v>15118854.630000001</v>
          </cell>
          <cell r="D448">
            <v>14188322.43</v>
          </cell>
        </row>
        <row r="449">
          <cell r="A449" t="str">
            <v>500200134</v>
          </cell>
          <cell r="B449" t="str">
            <v>500200134 DESVIACIONES DE LOS AGENTES ELCTRICOS</v>
          </cell>
          <cell r="C449">
            <v>2956096</v>
          </cell>
          <cell r="D449">
            <v>1137988</v>
          </cell>
        </row>
        <row r="450">
          <cell r="A450" t="str">
            <v>500300100</v>
          </cell>
          <cell r="B450" t="str">
            <v>500300100 COSTO ORGANISMO COORDINADOR</v>
          </cell>
          <cell r="C450">
            <v>11000897</v>
          </cell>
          <cell r="D450">
            <v>8374465</v>
          </cell>
        </row>
        <row r="451">
          <cell r="A451" t="str">
            <v>500300500</v>
          </cell>
          <cell r="B451" t="str">
            <v>500300500 COSTO TRANSFERENCIA  DERECHO DE CONEXION</v>
          </cell>
          <cell r="C451">
            <v>317211913.66000003</v>
          </cell>
          <cell r="D451">
            <v>462720287</v>
          </cell>
        </row>
        <row r="452">
          <cell r="A452" t="str">
            <v/>
          </cell>
          <cell r="B452" t="str">
            <v>Total Costos de Operación</v>
          </cell>
          <cell r="C452">
            <v>2635232715.54</v>
          </cell>
          <cell r="D452">
            <v>2775668031.3499999</v>
          </cell>
        </row>
        <row r="453">
          <cell r="A453" t="str">
            <v/>
          </cell>
          <cell r="B453" t="str">
            <v>=======================</v>
          </cell>
          <cell r="C453">
            <v>0</v>
          </cell>
          <cell r="D453">
            <v>0</v>
          </cell>
        </row>
        <row r="454">
          <cell r="A454" t="str">
            <v/>
          </cell>
          <cell r="B454" t="str">
            <v>Ganancia Bruta en Operaciones</v>
          </cell>
          <cell r="C454">
            <v>-6494792904.6099997</v>
          </cell>
          <cell r="D454">
            <v>-5798196934.3199997</v>
          </cell>
        </row>
        <row r="455">
          <cell r="A455" t="str">
            <v/>
          </cell>
          <cell r="B455" t="str">
            <v>=======================</v>
          </cell>
          <cell r="C455">
            <v>0</v>
          </cell>
          <cell r="D455">
            <v>0</v>
          </cell>
        </row>
        <row r="456">
          <cell r="A456" t="str">
            <v/>
          </cell>
          <cell r="B456" t="str">
            <v>MENOS:</v>
          </cell>
          <cell r="C456">
            <v>0</v>
          </cell>
          <cell r="D456">
            <v>0</v>
          </cell>
        </row>
        <row r="457">
          <cell r="A457" t="str">
            <v>600100100</v>
          </cell>
          <cell r="B457" t="str">
            <v>600100100 SUELDOS PERSONAL FIJO</v>
          </cell>
          <cell r="C457">
            <v>309293533.06999999</v>
          </cell>
          <cell r="D457">
            <v>307922997.50999999</v>
          </cell>
        </row>
        <row r="458">
          <cell r="A458" t="str">
            <v>600100120</v>
          </cell>
          <cell r="B458" t="str">
            <v>600100120 SUELDO PERSONAL CONTRATADO</v>
          </cell>
          <cell r="C458">
            <v>90613024.439999998</v>
          </cell>
          <cell r="D458">
            <v>107903584.45999999</v>
          </cell>
        </row>
        <row r="459">
          <cell r="A459" t="str">
            <v>600100125</v>
          </cell>
          <cell r="B459" t="str">
            <v>600100125 SUELDO PERSONAL SERVS. ESPECIALES</v>
          </cell>
          <cell r="C459">
            <v>0</v>
          </cell>
          <cell r="D459">
            <v>27070.11</v>
          </cell>
        </row>
        <row r="460">
          <cell r="A460" t="str">
            <v>600100130</v>
          </cell>
          <cell r="B460" t="str">
            <v>600100130 SUELDO PERSONAL JORNALES</v>
          </cell>
          <cell r="C460">
            <v>92914489.540000007</v>
          </cell>
          <cell r="D460">
            <v>3935640.1</v>
          </cell>
        </row>
        <row r="461">
          <cell r="A461" t="str">
            <v>600100140</v>
          </cell>
          <cell r="B461" t="str">
            <v>600100140 SUELDO SOBRE JORNALES</v>
          </cell>
          <cell r="C461">
            <v>0</v>
          </cell>
          <cell r="D461">
            <v>2200</v>
          </cell>
        </row>
        <row r="462">
          <cell r="A462" t="str">
            <v>600100160</v>
          </cell>
          <cell r="B462" t="str">
            <v>600100160 SUELDOS MILITARES</v>
          </cell>
          <cell r="C462">
            <v>17060931.440000001</v>
          </cell>
          <cell r="D462">
            <v>21481938.239999998</v>
          </cell>
        </row>
        <row r="463">
          <cell r="A463" t="str">
            <v>600200100</v>
          </cell>
          <cell r="B463" t="str">
            <v>600200100 SOBRESUELDOS - HORAS EXTRAS</v>
          </cell>
          <cell r="C463">
            <v>1321324.23</v>
          </cell>
          <cell r="D463">
            <v>1582580.73</v>
          </cell>
        </row>
        <row r="464">
          <cell r="A464" t="str">
            <v>600200110</v>
          </cell>
          <cell r="B464" t="str">
            <v>600200110 SOBRESUELDOS - INCENTIVOS LOGROS  DE METAS</v>
          </cell>
          <cell r="C464">
            <v>1711065.55</v>
          </cell>
          <cell r="D464">
            <v>3279276.56</v>
          </cell>
        </row>
        <row r="465">
          <cell r="A465" t="str">
            <v>600200115</v>
          </cell>
          <cell r="B465" t="str">
            <v>600200115 INCENTIVOS USO DE VEHICULO</v>
          </cell>
          <cell r="C465">
            <v>21450000</v>
          </cell>
          <cell r="D465">
            <v>19986833.379999999</v>
          </cell>
        </row>
        <row r="466">
          <cell r="A466" t="str">
            <v>600200116</v>
          </cell>
          <cell r="B466" t="str">
            <v>600200116  INCENTIVO POR ESPECIALISMO</v>
          </cell>
          <cell r="C466">
            <v>2680600</v>
          </cell>
          <cell r="D466">
            <v>3925897.98</v>
          </cell>
        </row>
        <row r="467">
          <cell r="A467" t="str">
            <v>600200120</v>
          </cell>
          <cell r="B467" t="str">
            <v>600200120 SOBRESUELDOS -PRIMA VACACIONAL</v>
          </cell>
          <cell r="C467">
            <v>11837760.220000001</v>
          </cell>
          <cell r="D467">
            <v>11777687.34</v>
          </cell>
        </row>
        <row r="468">
          <cell r="A468" t="str">
            <v>600200140</v>
          </cell>
          <cell r="B468" t="str">
            <v>600200140 SOBRESUELDOS - CURSOS A EMPLEADOS</v>
          </cell>
          <cell r="C468">
            <v>382.32</v>
          </cell>
          <cell r="D468">
            <v>31231.16</v>
          </cell>
        </row>
        <row r="469">
          <cell r="A469" t="str">
            <v>600200153</v>
          </cell>
          <cell r="B469" t="str">
            <v>600200153 RECONOCIMIENTO AL MERITO ESTUDIANTIL HIJOS EMPLE.</v>
          </cell>
          <cell r="C469">
            <v>0</v>
          </cell>
          <cell r="D469">
            <v>48890</v>
          </cell>
        </row>
        <row r="470">
          <cell r="A470" t="str">
            <v>600200160</v>
          </cell>
          <cell r="B470" t="str">
            <v>600200160 DIETAS</v>
          </cell>
          <cell r="C470">
            <v>19873970</v>
          </cell>
          <cell r="D470">
            <v>6360707.9699999997</v>
          </cell>
        </row>
        <row r="471">
          <cell r="A471" t="str">
            <v>600200170</v>
          </cell>
          <cell r="B471" t="str">
            <v>600200170 HONORARIOS PROFESIONALES</v>
          </cell>
          <cell r="C471">
            <v>19124037.829999998</v>
          </cell>
          <cell r="D471">
            <v>13105710.82</v>
          </cell>
        </row>
        <row r="472">
          <cell r="A472" t="str">
            <v>600200190</v>
          </cell>
          <cell r="B472" t="str">
            <v>600200190 HONORARIOS TÉCNICOS</v>
          </cell>
          <cell r="C472">
            <v>1000914.78</v>
          </cell>
          <cell r="D472">
            <v>920104.88</v>
          </cell>
        </row>
        <row r="473">
          <cell r="A473" t="str">
            <v>600200200</v>
          </cell>
          <cell r="B473" t="str">
            <v>600200200 HONORARIOS SERVICIOS ESPECIALES</v>
          </cell>
          <cell r="C473">
            <v>1587702.63</v>
          </cell>
          <cell r="D473">
            <v>18502.45</v>
          </cell>
        </row>
        <row r="474">
          <cell r="A474" t="str">
            <v>600200210</v>
          </cell>
          <cell r="B474" t="str">
            <v>600200210 REGALÍA PASCUAL</v>
          </cell>
          <cell r="C474">
            <v>33476389.199999999</v>
          </cell>
          <cell r="D474">
            <v>35015908.799999997</v>
          </cell>
        </row>
        <row r="475">
          <cell r="A475" t="str">
            <v>600200221</v>
          </cell>
          <cell r="B475" t="str">
            <v>600200221 PRESTACIONES LABORALES</v>
          </cell>
          <cell r="C475">
            <v>10050498.93</v>
          </cell>
          <cell r="D475">
            <v>19513242.539999999</v>
          </cell>
        </row>
        <row r="476">
          <cell r="A476" t="str">
            <v>600200230</v>
          </cell>
          <cell r="B476" t="str">
            <v>600200230 PAGO VACACIONES</v>
          </cell>
          <cell r="C476">
            <v>229335.36</v>
          </cell>
          <cell r="D476">
            <v>997445.45</v>
          </cell>
        </row>
        <row r="477">
          <cell r="A477" t="str">
            <v>600200240</v>
          </cell>
          <cell r="B477" t="str">
            <v>600200240 APORTE AL PLAN DE RETIRO</v>
          </cell>
          <cell r="C477">
            <v>0</v>
          </cell>
          <cell r="D477">
            <v>88000</v>
          </cell>
        </row>
        <row r="478">
          <cell r="A478" t="str">
            <v>600200250</v>
          </cell>
          <cell r="B478" t="str">
            <v>600200250 APORTE AFP LEY 87-01</v>
          </cell>
          <cell r="C478">
            <v>42441962.030000001</v>
          </cell>
          <cell r="D478">
            <v>16511110.23</v>
          </cell>
        </row>
        <row r="479">
          <cell r="A479" t="str">
            <v>600200260</v>
          </cell>
          <cell r="B479" t="str">
            <v>600200260 APORTE RIESGO LABORAL</v>
          </cell>
          <cell r="C479">
            <v>39595128.979999997</v>
          </cell>
          <cell r="D479">
            <v>45445096.950000003</v>
          </cell>
        </row>
        <row r="480">
          <cell r="A480" t="str">
            <v>600200270</v>
          </cell>
          <cell r="B480" t="str">
            <v>600200270 CONSTRIBUCIONES A LA SEGURIDAD SOCIAL (ARS)</v>
          </cell>
          <cell r="C480">
            <v>15923344.869999999</v>
          </cell>
          <cell r="D480">
            <v>14391643.710000001</v>
          </cell>
        </row>
        <row r="481">
          <cell r="A481" t="str">
            <v/>
          </cell>
          <cell r="B481" t="str">
            <v>Gastos Personales</v>
          </cell>
          <cell r="C481">
            <v>732186395.41999996</v>
          </cell>
          <cell r="D481">
            <v>634273301.37</v>
          </cell>
        </row>
        <row r="482">
          <cell r="A482" t="str">
            <v/>
          </cell>
          <cell r="B482" t="str">
            <v>=======================</v>
          </cell>
          <cell r="C482">
            <v>0</v>
          </cell>
          <cell r="D482">
            <v>0</v>
          </cell>
        </row>
        <row r="483">
          <cell r="A483" t="str">
            <v>600300100</v>
          </cell>
          <cell r="B483" t="str">
            <v>600300100 MATERIALES Y SUMINISTROS- PAPELERÍA</v>
          </cell>
          <cell r="C483">
            <v>860.62</v>
          </cell>
          <cell r="D483">
            <v>1280</v>
          </cell>
        </row>
        <row r="484">
          <cell r="A484" t="str">
            <v>600300110</v>
          </cell>
          <cell r="B484" t="str">
            <v>600300110 MATERIALES Y SUMINISTROS-EQUIP. MENORES DE OFICINA</v>
          </cell>
          <cell r="C484">
            <v>1220</v>
          </cell>
          <cell r="D484">
            <v>7020</v>
          </cell>
        </row>
        <row r="485">
          <cell r="A485" t="str">
            <v>600300120</v>
          </cell>
          <cell r="B485" t="str">
            <v>600300120 MATERIALES Y SUMINISTROS- SUM. DE LIMPIEZA</v>
          </cell>
          <cell r="C485">
            <v>406340.39</v>
          </cell>
          <cell r="D485">
            <v>278051.05</v>
          </cell>
        </row>
        <row r="486">
          <cell r="A486" t="str">
            <v>600300130</v>
          </cell>
          <cell r="B486" t="str">
            <v>600300130 MATERIALES Y SUMINISTROS- UNIFORMES Y ACCESORIOS</v>
          </cell>
          <cell r="C486">
            <v>91198</v>
          </cell>
          <cell r="D486">
            <v>31978</v>
          </cell>
        </row>
        <row r="487">
          <cell r="A487" t="str">
            <v>600300140</v>
          </cell>
          <cell r="B487" t="str">
            <v>600300140 ALIMENTOS Y REFRIGERIOS</v>
          </cell>
          <cell r="C487">
            <v>17656331.739999998</v>
          </cell>
          <cell r="D487">
            <v>6957036.9400000004</v>
          </cell>
        </row>
        <row r="488">
          <cell r="A488" t="str">
            <v>600300150</v>
          </cell>
          <cell r="B488" t="str">
            <v>600300150 MATERIALES Y SUMINISROS  DE OFICINA</v>
          </cell>
          <cell r="C488">
            <v>585872.22</v>
          </cell>
          <cell r="D488">
            <v>907387.11</v>
          </cell>
        </row>
        <row r="489">
          <cell r="A489" t="str">
            <v>600300160</v>
          </cell>
          <cell r="B489" t="str">
            <v>600300160 HERRAMIENTAS (EQUIPO DE PRODUCCIÓN)</v>
          </cell>
          <cell r="C489">
            <v>0</v>
          </cell>
          <cell r="D489">
            <v>568610</v>
          </cell>
        </row>
        <row r="490">
          <cell r="A490" t="str">
            <v>600300180</v>
          </cell>
          <cell r="B490" t="str">
            <v>600300180 MATERIALES Y SUMINISTROS- CALZADOS</v>
          </cell>
          <cell r="C490">
            <v>96000.08</v>
          </cell>
          <cell r="D490">
            <v>0</v>
          </cell>
        </row>
        <row r="491">
          <cell r="A491" t="str">
            <v>600300200</v>
          </cell>
          <cell r="B491" t="str">
            <v>600300200 MATERIALES Y SUMINISTROS- OTROS PRODUC. DE PAPEL</v>
          </cell>
          <cell r="C491">
            <v>0</v>
          </cell>
          <cell r="D491">
            <v>3292.2</v>
          </cell>
        </row>
        <row r="492">
          <cell r="A492" t="str">
            <v>600300210</v>
          </cell>
          <cell r="B492" t="str">
            <v>600300210 MATERIALES Y SUMINISTROS- HERRAMIENTAS DE METAL</v>
          </cell>
          <cell r="C492">
            <v>320812.96999999997</v>
          </cell>
          <cell r="D492">
            <v>551076.16</v>
          </cell>
        </row>
        <row r="493">
          <cell r="A493" t="str">
            <v>600300220</v>
          </cell>
          <cell r="B493" t="str">
            <v>600300220 MATERIALES Y SUMINISTROS- NEUMÁTICOS Y CÁMARA DE A</v>
          </cell>
          <cell r="C493">
            <v>355305.44</v>
          </cell>
          <cell r="D493">
            <v>4094431.12</v>
          </cell>
        </row>
        <row r="494">
          <cell r="A494" t="str">
            <v>600300230</v>
          </cell>
          <cell r="B494" t="str">
            <v>600300230 MATERIALES Y SUMINISTROS- PROD. MEDICINALES Y FARM</v>
          </cell>
          <cell r="C494">
            <v>5772.21</v>
          </cell>
          <cell r="D494">
            <v>760676.55</v>
          </cell>
        </row>
        <row r="495">
          <cell r="A495" t="str">
            <v>600300235</v>
          </cell>
          <cell r="B495" t="str">
            <v>600300235 MATERIALES Y SUMINISTROS- OTROS PRODUCTOS AGROFORE</v>
          </cell>
          <cell r="C495">
            <v>276788.43</v>
          </cell>
          <cell r="D495">
            <v>0</v>
          </cell>
        </row>
        <row r="496">
          <cell r="A496" t="str">
            <v>600300240</v>
          </cell>
          <cell r="B496" t="str">
            <v>600300240 MATERIALES Y SUMINISTROS- TINTES PINTURAS Y COLOR</v>
          </cell>
          <cell r="C496">
            <v>0</v>
          </cell>
          <cell r="D496">
            <v>568579.30000000005</v>
          </cell>
        </row>
        <row r="497">
          <cell r="A497" t="str">
            <v>600300250</v>
          </cell>
          <cell r="B497" t="str">
            <v>600300250 MATERIALES Y SUMINISTROS- PRODUCTOS PLÁSTICOS Y DE</v>
          </cell>
          <cell r="C497">
            <v>391624.91</v>
          </cell>
          <cell r="D497">
            <v>1098892.6599999999</v>
          </cell>
        </row>
        <row r="498">
          <cell r="A498" t="str">
            <v>600300260</v>
          </cell>
          <cell r="B498" t="str">
            <v>600300260 MATERIALES Y SUMINISTROS - CERRRAJERIA</v>
          </cell>
          <cell r="C498">
            <v>10919.29</v>
          </cell>
          <cell r="D498">
            <v>13934.27</v>
          </cell>
        </row>
        <row r="499">
          <cell r="A499" t="str">
            <v>600300265</v>
          </cell>
          <cell r="B499" t="str">
            <v>600300265 MATERIALES Y SUMINISTROS - METALICOS</v>
          </cell>
          <cell r="C499">
            <v>316544.02</v>
          </cell>
          <cell r="D499">
            <v>14819.62</v>
          </cell>
        </row>
        <row r="500">
          <cell r="A500" t="str">
            <v>600300270</v>
          </cell>
          <cell r="B500" t="str">
            <v>600300270 MATERIALES  Y UTILES RELAC. CON INFORMATICA</v>
          </cell>
          <cell r="C500">
            <v>2107639.4500000002</v>
          </cell>
          <cell r="D500">
            <v>1717569.93</v>
          </cell>
        </row>
        <row r="501">
          <cell r="A501" t="str">
            <v>600300275</v>
          </cell>
          <cell r="B501" t="str">
            <v>600300275 MATERIALES  ELECTRONICOS</v>
          </cell>
          <cell r="C501">
            <v>450497.26</v>
          </cell>
          <cell r="D501">
            <v>1345735.16</v>
          </cell>
        </row>
        <row r="502">
          <cell r="A502" t="str">
            <v>600300280</v>
          </cell>
          <cell r="B502" t="str">
            <v>600300280 MAT. Y SUMINIST.- AGUA, CAFE, TE, REF. JGOS.</v>
          </cell>
          <cell r="C502">
            <v>89700</v>
          </cell>
          <cell r="D502">
            <v>247042.8</v>
          </cell>
        </row>
        <row r="503">
          <cell r="A503" t="str">
            <v>600300290</v>
          </cell>
          <cell r="B503" t="str">
            <v>600300290 MATERIALES Y SUMINISTROS- UTILES DE COCINA</v>
          </cell>
          <cell r="C503">
            <v>1324830.1399999999</v>
          </cell>
          <cell r="D503">
            <v>66996.75</v>
          </cell>
        </row>
        <row r="504">
          <cell r="A504" t="str">
            <v>600300300</v>
          </cell>
          <cell r="B504" t="str">
            <v>600300300 INSECT.FUMIGANTES, PROD. QUIM.Y OTROS</v>
          </cell>
          <cell r="C504">
            <v>8690.82</v>
          </cell>
          <cell r="D504">
            <v>334885.74</v>
          </cell>
        </row>
        <row r="505">
          <cell r="A505" t="str">
            <v>600300310</v>
          </cell>
          <cell r="B505" t="str">
            <v>600300310 ARTES GRÁFICAS</v>
          </cell>
          <cell r="C505">
            <v>3138</v>
          </cell>
          <cell r="D505">
            <v>67850</v>
          </cell>
        </row>
        <row r="506">
          <cell r="A506" t="str">
            <v>600300320</v>
          </cell>
          <cell r="B506" t="str">
            <v>600300320 ACABADOS TEXTILES</v>
          </cell>
          <cell r="C506">
            <v>0</v>
          </cell>
          <cell r="D506">
            <v>60641.78</v>
          </cell>
        </row>
        <row r="507">
          <cell r="A507" t="str">
            <v>600300330</v>
          </cell>
          <cell r="B507" t="str">
            <v>600300330 PRODUCTOS PAPEL Y CARTÓN</v>
          </cell>
          <cell r="C507">
            <v>596401.63</v>
          </cell>
          <cell r="D507">
            <v>599797.6</v>
          </cell>
        </row>
        <row r="508">
          <cell r="A508" t="str">
            <v>600300350</v>
          </cell>
          <cell r="B508" t="str">
            <v>600300350 MATERIALES Y SUMINISTROS - ELECTRICOS</v>
          </cell>
          <cell r="C508">
            <v>32365542.899999999</v>
          </cell>
          <cell r="D508">
            <v>3170649.11</v>
          </cell>
        </row>
        <row r="509">
          <cell r="A509" t="str">
            <v>600300360</v>
          </cell>
          <cell r="B509" t="str">
            <v>600300360 MAT.Y CONST (CEMENTO, CAL Y YESO)</v>
          </cell>
          <cell r="C509">
            <v>0</v>
          </cell>
          <cell r="D509">
            <v>36882.32</v>
          </cell>
        </row>
        <row r="510">
          <cell r="A510" t="str">
            <v>600300380</v>
          </cell>
          <cell r="B510" t="str">
            <v>600300380 MAT. Y SUMINISTROS DE MANTENIMIENTOS DE PLANTA</v>
          </cell>
          <cell r="C510">
            <v>16980</v>
          </cell>
          <cell r="D510">
            <v>765.01</v>
          </cell>
        </row>
        <row r="511">
          <cell r="A511" t="str">
            <v>600300390</v>
          </cell>
          <cell r="B511" t="str">
            <v>600300390 GASOLINA - EQUIPO RODANTE</v>
          </cell>
          <cell r="C511">
            <v>15400.27</v>
          </cell>
          <cell r="D511">
            <v>0</v>
          </cell>
        </row>
        <row r="512">
          <cell r="A512" t="str">
            <v>600300400</v>
          </cell>
          <cell r="B512" t="str">
            <v>600300400 COMBUSTIBLE GASOIL</v>
          </cell>
          <cell r="C512">
            <v>17125233.550000001</v>
          </cell>
          <cell r="D512">
            <v>11286234.58</v>
          </cell>
        </row>
        <row r="513">
          <cell r="A513" t="str">
            <v>600300405</v>
          </cell>
          <cell r="B513" t="str">
            <v>600300405 DIESEL - PLANTA EMERGENCIA</v>
          </cell>
          <cell r="C513">
            <v>0</v>
          </cell>
          <cell r="D513">
            <v>357663.76</v>
          </cell>
        </row>
        <row r="514">
          <cell r="A514" t="str">
            <v>600300410</v>
          </cell>
          <cell r="B514" t="str">
            <v>600300410 ACEITES, GRASAS Y LUBRICANTES</v>
          </cell>
          <cell r="C514">
            <v>950</v>
          </cell>
          <cell r="D514">
            <v>1342191.54</v>
          </cell>
        </row>
        <row r="515">
          <cell r="A515" t="str">
            <v>600300420</v>
          </cell>
          <cell r="B515" t="str">
            <v>600300420 GAS PROPANO</v>
          </cell>
          <cell r="C515">
            <v>14465</v>
          </cell>
          <cell r="D515">
            <v>14526</v>
          </cell>
        </row>
        <row r="516">
          <cell r="A516" t="str">
            <v>600300430</v>
          </cell>
          <cell r="B516" t="str">
            <v>600300430 MATERIALES MECANICOS</v>
          </cell>
          <cell r="C516">
            <v>8958991.0600000005</v>
          </cell>
          <cell r="D516">
            <v>2076464.58</v>
          </cell>
        </row>
        <row r="517">
          <cell r="A517" t="str">
            <v>600300450</v>
          </cell>
          <cell r="B517" t="str">
            <v>600300450 TUBERIA  ACCES. GALVAN.LOZA Y PORCELANA</v>
          </cell>
          <cell r="C517">
            <v>5048.41</v>
          </cell>
          <cell r="D517">
            <v>59794.68</v>
          </cell>
        </row>
        <row r="518">
          <cell r="A518" t="str">
            <v>600300460</v>
          </cell>
          <cell r="B518" t="str">
            <v>600300460 MATERIALES DIVERSOS</v>
          </cell>
          <cell r="C518">
            <v>6820851.5899999999</v>
          </cell>
          <cell r="D518">
            <v>3882345.23</v>
          </cell>
        </row>
        <row r="519">
          <cell r="A519" t="str">
            <v>600300470</v>
          </cell>
          <cell r="B519" t="str">
            <v>600300470 MATTO. EQP. Y MOBILIARIO DE OFICINA</v>
          </cell>
          <cell r="C519">
            <v>10391.82</v>
          </cell>
          <cell r="D519">
            <v>64423.99</v>
          </cell>
        </row>
        <row r="520">
          <cell r="A520" t="str">
            <v/>
          </cell>
          <cell r="B520" t="str">
            <v>Gastos Materiales y Suministros</v>
          </cell>
          <cell r="C520">
            <v>90430342.219999999</v>
          </cell>
          <cell r="D520">
            <v>42589525.539999999</v>
          </cell>
        </row>
        <row r="521">
          <cell r="A521" t="str">
            <v/>
          </cell>
          <cell r="B521" t="str">
            <v>=======================</v>
          </cell>
          <cell r="C521">
            <v>0</v>
          </cell>
          <cell r="D521">
            <v>0</v>
          </cell>
        </row>
        <row r="522">
          <cell r="A522" t="str">
            <v>600800900</v>
          </cell>
          <cell r="B522" t="str">
            <v>600800900 LIQUIDACION INMOVILIZADO</v>
          </cell>
          <cell r="C522">
            <v>0</v>
          </cell>
          <cell r="D522">
            <v>3363558.5</v>
          </cell>
        </row>
        <row r="523">
          <cell r="A523" t="str">
            <v>600900200</v>
          </cell>
          <cell r="B523" t="str">
            <v>600900200 AJUSTES DE INVENTARIO</v>
          </cell>
          <cell r="C523">
            <v>24600910.02</v>
          </cell>
          <cell r="D523">
            <v>0</v>
          </cell>
        </row>
        <row r="524">
          <cell r="A524" t="str">
            <v/>
          </cell>
          <cell r="B524" t="str">
            <v/>
          </cell>
          <cell r="C524">
            <v>24600910.02</v>
          </cell>
          <cell r="D524">
            <v>3363558.5</v>
          </cell>
        </row>
        <row r="525">
          <cell r="A525" t="str">
            <v>600900300</v>
          </cell>
          <cell r="B525" t="str">
            <v>600900300 AYUDAS Y DONACIONES A PERSONAS</v>
          </cell>
          <cell r="C525">
            <v>2350543.6</v>
          </cell>
          <cell r="D525">
            <v>2774077.22</v>
          </cell>
        </row>
        <row r="526">
          <cell r="A526" t="str">
            <v>600900400</v>
          </cell>
          <cell r="B526" t="str">
            <v>600900400 APORTES A INSTITUCIONES NO GUBERNAMENTALES</v>
          </cell>
          <cell r="C526">
            <v>149323381.66</v>
          </cell>
          <cell r="D526">
            <v>63291687.25</v>
          </cell>
        </row>
        <row r="527">
          <cell r="A527" t="str">
            <v>600900700</v>
          </cell>
          <cell r="B527" t="str">
            <v>600900700 AYUDA DONACIONES  A INSTITUCIONES INST GUBERNAM.</v>
          </cell>
          <cell r="C527">
            <v>8578955.7799999993</v>
          </cell>
          <cell r="D527">
            <v>17147525.52</v>
          </cell>
        </row>
        <row r="528">
          <cell r="A528" t="str">
            <v/>
          </cell>
          <cell r="B528" t="str">
            <v>SUBVENCIONES Y OTROS PAGOS POR TRANSFERENCIA</v>
          </cell>
          <cell r="C528">
            <v>160252881.03999999</v>
          </cell>
          <cell r="D528">
            <v>83213289.989999995</v>
          </cell>
        </row>
        <row r="529">
          <cell r="A529" t="str">
            <v/>
          </cell>
          <cell r="B529" t="str">
            <v>=======================</v>
          </cell>
          <cell r="C529">
            <v>0</v>
          </cell>
          <cell r="D529">
            <v>0</v>
          </cell>
        </row>
        <row r="530">
          <cell r="A530" t="str">
            <v>600200205</v>
          </cell>
          <cell r="B530" t="str">
            <v>600200205 AUDITORIA Y ESTUDIOS FINANCIEROS</v>
          </cell>
          <cell r="C530">
            <v>0</v>
          </cell>
          <cell r="D530">
            <v>1000000</v>
          </cell>
        </row>
        <row r="531">
          <cell r="A531" t="str">
            <v>600200280</v>
          </cell>
          <cell r="B531" t="str">
            <v>600200280 ENTRENAMIENTO Y CAPACITACIÓN</v>
          </cell>
          <cell r="C531">
            <v>8889102.5600000005</v>
          </cell>
          <cell r="D531">
            <v>5163574.05</v>
          </cell>
        </row>
        <row r="532">
          <cell r="A532" t="str">
            <v>600200290</v>
          </cell>
          <cell r="B532" t="str">
            <v>600200290 SEGUROS DE VIDA</v>
          </cell>
          <cell r="C532">
            <v>2207959.2000000002</v>
          </cell>
          <cell r="D532">
            <v>1419110.24</v>
          </cell>
        </row>
        <row r="533">
          <cell r="A533" t="str">
            <v>600200305</v>
          </cell>
          <cell r="B533" t="str">
            <v>600200305 SEGURO DE SALUD COMPLEMENTARIO S.F.S.</v>
          </cell>
          <cell r="C533">
            <v>51654009.509999998</v>
          </cell>
          <cell r="D533">
            <v>43472856.789999999</v>
          </cell>
        </row>
        <row r="534">
          <cell r="A534" t="str">
            <v>600200320</v>
          </cell>
          <cell r="B534" t="str">
            <v>600200320 SERVICIOS FUNERARIOS Y DE AMBULANCIA</v>
          </cell>
          <cell r="C534">
            <v>45410</v>
          </cell>
          <cell r="D534">
            <v>103896</v>
          </cell>
        </row>
        <row r="535">
          <cell r="A535" t="str">
            <v>600200340</v>
          </cell>
          <cell r="B535" t="str">
            <v>600200340 TRANSPORTE</v>
          </cell>
          <cell r="C535">
            <v>14247460</v>
          </cell>
          <cell r="D535">
            <v>11200516</v>
          </cell>
        </row>
        <row r="536">
          <cell r="A536" t="str">
            <v>600200350</v>
          </cell>
          <cell r="B536" t="str">
            <v>600200350 HOSPEDAJES</v>
          </cell>
          <cell r="C536">
            <v>46269</v>
          </cell>
          <cell r="D536">
            <v>0</v>
          </cell>
        </row>
        <row r="537">
          <cell r="A537" t="str">
            <v>600200351</v>
          </cell>
          <cell r="B537" t="str">
            <v>600200351 PROPINA LEGAL</v>
          </cell>
          <cell r="C537">
            <v>0</v>
          </cell>
          <cell r="D537">
            <v>6708.85</v>
          </cell>
        </row>
        <row r="538">
          <cell r="A538" t="str">
            <v>600200352</v>
          </cell>
          <cell r="B538" t="str">
            <v>600200352 INCENTIVO PARA DEPOSITO DE ALOJAMIENTO</v>
          </cell>
          <cell r="C538">
            <v>0</v>
          </cell>
          <cell r="D538">
            <v>225000</v>
          </cell>
        </row>
        <row r="539">
          <cell r="A539" t="str">
            <v>600200353</v>
          </cell>
          <cell r="B539" t="str">
            <v>600200353 INCENTIVO DE ALOJAMIENTO</v>
          </cell>
          <cell r="C539">
            <v>1904563.28</v>
          </cell>
          <cell r="D539">
            <v>1810469.4</v>
          </cell>
        </row>
        <row r="540">
          <cell r="A540" t="str">
            <v>600400100</v>
          </cell>
          <cell r="B540" t="str">
            <v>600400100 SERV. BÁSICOS -ELECTRICIDAD</v>
          </cell>
          <cell r="C540">
            <v>5143650.45</v>
          </cell>
          <cell r="D540">
            <v>7034646.1799999997</v>
          </cell>
        </row>
        <row r="541">
          <cell r="A541" t="str">
            <v>600400110</v>
          </cell>
          <cell r="B541" t="str">
            <v>600400110 SERV. BÁSICOS -AGUA</v>
          </cell>
          <cell r="C541">
            <v>154619.4</v>
          </cell>
          <cell r="D541">
            <v>148758.12</v>
          </cell>
        </row>
        <row r="542">
          <cell r="A542" t="str">
            <v>600400120</v>
          </cell>
          <cell r="B542" t="str">
            <v>600400120 SERV. BÁSICOS -LIMPIEZA E HIGIENE</v>
          </cell>
          <cell r="C542">
            <v>23954</v>
          </cell>
          <cell r="D542">
            <v>0</v>
          </cell>
        </row>
        <row r="543">
          <cell r="A543" t="str">
            <v>600400130</v>
          </cell>
          <cell r="B543" t="str">
            <v>600400130 SERV. BÁSICOS -BASURA</v>
          </cell>
          <cell r="C543">
            <v>182710</v>
          </cell>
          <cell r="D543">
            <v>38106</v>
          </cell>
        </row>
        <row r="544">
          <cell r="A544" t="str">
            <v>600400140</v>
          </cell>
          <cell r="B544" t="str">
            <v>600400140 SERV. BÁSICOS -SUSCRIPCIONES Y CUOTAS</v>
          </cell>
          <cell r="C544">
            <v>21750</v>
          </cell>
          <cell r="D544">
            <v>95620.55</v>
          </cell>
        </row>
        <row r="545">
          <cell r="A545" t="str">
            <v>600400150</v>
          </cell>
          <cell r="B545" t="str">
            <v>600400150 ALQUILERES - EDIFICIOS Y LOCALES</v>
          </cell>
          <cell r="C545">
            <v>25065.15</v>
          </cell>
          <cell r="D545">
            <v>0</v>
          </cell>
        </row>
        <row r="546">
          <cell r="A546" t="str">
            <v>600400170</v>
          </cell>
          <cell r="B546" t="str">
            <v>600400170 ALQUILERES - EQUIPOS DE SERVCIOS</v>
          </cell>
          <cell r="C546">
            <v>97000.01</v>
          </cell>
          <cell r="D546">
            <v>2950</v>
          </cell>
        </row>
        <row r="547">
          <cell r="A547" t="str">
            <v>600400180</v>
          </cell>
          <cell r="B547" t="str">
            <v>600400180 ALQUILERES - EQUIPO PESADO (TRACCIÓN - ELEVACIÓN -</v>
          </cell>
          <cell r="C547">
            <v>1800000.01</v>
          </cell>
          <cell r="D547">
            <v>1662654.66</v>
          </cell>
        </row>
        <row r="548">
          <cell r="A548" t="str">
            <v>600400190</v>
          </cell>
          <cell r="B548" t="str">
            <v>600400190 ALQUILERES - OTROS ALQUILERES</v>
          </cell>
          <cell r="C548">
            <v>5732134.9299999997</v>
          </cell>
          <cell r="D548">
            <v>58882</v>
          </cell>
        </row>
        <row r="549">
          <cell r="A549" t="str">
            <v>600400200</v>
          </cell>
          <cell r="B549" t="str">
            <v>600400200 ALQUILERES - ALMACENAJE</v>
          </cell>
          <cell r="C549">
            <v>0</v>
          </cell>
          <cell r="D549">
            <v>279612.93</v>
          </cell>
        </row>
        <row r="550">
          <cell r="A550" t="str">
            <v>600400220</v>
          </cell>
          <cell r="B550" t="str">
            <v>600400220 SERV. DE COMUNICACION -RADIO COMUNICACION</v>
          </cell>
          <cell r="C550">
            <v>877820.22</v>
          </cell>
          <cell r="D550">
            <v>1688075.29</v>
          </cell>
        </row>
        <row r="551">
          <cell r="A551" t="str">
            <v>600400230</v>
          </cell>
          <cell r="B551" t="str">
            <v>600400230 SERV. DE COMUNICACION -SERV. TEL. LARGA DISTANCIA</v>
          </cell>
          <cell r="C551">
            <v>259192.8</v>
          </cell>
          <cell r="D551">
            <v>1004773.07</v>
          </cell>
        </row>
        <row r="552">
          <cell r="A552" t="str">
            <v>600400250</v>
          </cell>
          <cell r="B552" t="str">
            <v>600400250 SERV. DE COMUNICACION -CORREOS</v>
          </cell>
          <cell r="C552">
            <v>350</v>
          </cell>
          <cell r="D552">
            <v>1000</v>
          </cell>
        </row>
        <row r="553">
          <cell r="A553" t="str">
            <v>600400260</v>
          </cell>
          <cell r="B553" t="str">
            <v>600400260 SERV. FLETES Y ACARREOS</v>
          </cell>
          <cell r="C553">
            <v>0</v>
          </cell>
          <cell r="D553">
            <v>858000</v>
          </cell>
        </row>
        <row r="554">
          <cell r="A554" t="str">
            <v>600400265</v>
          </cell>
          <cell r="B554" t="str">
            <v>600400265 VIATICOS DENTRO DEL PAÍS</v>
          </cell>
          <cell r="C554">
            <v>481200</v>
          </cell>
          <cell r="D554">
            <v>0</v>
          </cell>
        </row>
        <row r="555">
          <cell r="A555" t="str">
            <v>600400266</v>
          </cell>
          <cell r="B555" t="str">
            <v>600400266 VIATICOS FUERA DEL PAÍS</v>
          </cell>
          <cell r="C555">
            <v>817055.1</v>
          </cell>
          <cell r="D555">
            <v>0</v>
          </cell>
        </row>
        <row r="556">
          <cell r="A556" t="str">
            <v>600400270</v>
          </cell>
          <cell r="B556" t="str">
            <v>600400270 PEAJES</v>
          </cell>
          <cell r="C556">
            <v>526100</v>
          </cell>
          <cell r="D556">
            <v>587120</v>
          </cell>
        </row>
        <row r="557">
          <cell r="A557" t="str">
            <v>600400900</v>
          </cell>
          <cell r="B557" t="str">
            <v>600400900 OTROS GASTOS</v>
          </cell>
          <cell r="C557">
            <v>20083.150000000001</v>
          </cell>
          <cell r="D557">
            <v>49390.89</v>
          </cell>
        </row>
        <row r="558">
          <cell r="A558" t="str">
            <v>600500100</v>
          </cell>
          <cell r="B558" t="str">
            <v>600500100 PUBLICIDAD</v>
          </cell>
          <cell r="C558">
            <v>14688831.210000001</v>
          </cell>
          <cell r="D558">
            <v>12856802.85</v>
          </cell>
        </row>
        <row r="559">
          <cell r="A559" t="str">
            <v>600500120</v>
          </cell>
          <cell r="B559" t="str">
            <v>600500120 PUBLICIDAD Y PROMOCIÓN -IMPRESION Y ENCUADERNACIÓN</v>
          </cell>
          <cell r="C559">
            <v>20608.259999999998</v>
          </cell>
          <cell r="D559">
            <v>71012.06</v>
          </cell>
        </row>
        <row r="560">
          <cell r="A560" t="str">
            <v>600500130</v>
          </cell>
          <cell r="B560" t="str">
            <v>600500130 SERV. DE COMUNICACION -SERV. INTERNET Y TELECABLE</v>
          </cell>
          <cell r="C560">
            <v>4520131.54</v>
          </cell>
          <cell r="D560">
            <v>4739024.8</v>
          </cell>
        </row>
        <row r="561">
          <cell r="A561" t="str">
            <v>600500150</v>
          </cell>
          <cell r="B561" t="str">
            <v>600500150 Actividades Festiva- Presentaciones Artistica</v>
          </cell>
          <cell r="C561">
            <v>2258858.11</v>
          </cell>
          <cell r="D561">
            <v>1643246.43</v>
          </cell>
        </row>
        <row r="562">
          <cell r="A562" t="str">
            <v>600600100</v>
          </cell>
          <cell r="B562" t="str">
            <v>600600100 REPARAC. Y MTTO. EQUIP.MENORES -OFICINA</v>
          </cell>
          <cell r="C562">
            <v>4809.8</v>
          </cell>
          <cell r="D562">
            <v>60868.08</v>
          </cell>
        </row>
        <row r="563">
          <cell r="A563" t="str">
            <v>600600110</v>
          </cell>
          <cell r="B563" t="str">
            <v>600600110 SERV. DE INFORMATICA Y SISTEMAS COMPUTARIZADOS</v>
          </cell>
          <cell r="C563">
            <v>567709.80000000005</v>
          </cell>
          <cell r="D563">
            <v>372406.32</v>
          </cell>
        </row>
        <row r="564">
          <cell r="A564" t="str">
            <v>600600200</v>
          </cell>
          <cell r="B564" t="str">
            <v>600600200 REP. Y MANTTO.  EQUIPOS DE TRASNSP.</v>
          </cell>
          <cell r="C564">
            <v>655241.42000000004</v>
          </cell>
          <cell r="D564">
            <v>5306750.99</v>
          </cell>
        </row>
        <row r="565">
          <cell r="A565" t="str">
            <v>600600300</v>
          </cell>
          <cell r="B565" t="str">
            <v>600600300 PIEZAS Y ACCESORIOS EQUIPOS DE TRANSPORTE</v>
          </cell>
          <cell r="C565">
            <v>71964.990000000005</v>
          </cell>
          <cell r="D565">
            <v>278723.11</v>
          </cell>
        </row>
        <row r="566">
          <cell r="A566" t="str">
            <v>600600400</v>
          </cell>
          <cell r="B566" t="str">
            <v>600600400 PIEZAS Y ACCESORIOS EQUIPOS DE REFIGERACIÓN</v>
          </cell>
          <cell r="C566">
            <v>31196.99</v>
          </cell>
          <cell r="D566">
            <v>15074.3</v>
          </cell>
        </row>
        <row r="567">
          <cell r="A567" t="str">
            <v>600600500</v>
          </cell>
          <cell r="B567" t="str">
            <v>600600500 REPARAC. Y MANTENIMIENTO DE EDIFICIOS</v>
          </cell>
          <cell r="C567">
            <v>1470</v>
          </cell>
          <cell r="D567">
            <v>32481.200000000001</v>
          </cell>
        </row>
        <row r="568">
          <cell r="A568" t="str">
            <v>600600600</v>
          </cell>
          <cell r="B568" t="str">
            <v>600600600 REPARAC. Y MTTO. EQUIP.MENORES -OTRAS REPARACIONES</v>
          </cell>
          <cell r="C568">
            <v>19268.849999999999</v>
          </cell>
          <cell r="D568">
            <v>25229.99</v>
          </cell>
        </row>
        <row r="569">
          <cell r="A569" t="str">
            <v>600800120</v>
          </cell>
          <cell r="B569" t="str">
            <v>600800120 REP Y CONST.OBRAS COMUNITARIAS</v>
          </cell>
          <cell r="C569">
            <v>71628218</v>
          </cell>
          <cell r="D569">
            <v>3517330.18</v>
          </cell>
        </row>
        <row r="570">
          <cell r="A570" t="str">
            <v>600800230</v>
          </cell>
          <cell r="B570" t="str">
            <v>600800230 CARRETERAS Y CAMINOS VECINALES</v>
          </cell>
          <cell r="C570">
            <v>3589179515.3600001</v>
          </cell>
          <cell r="D570">
            <v>5245558.4800000004</v>
          </cell>
        </row>
        <row r="571">
          <cell r="A571" t="str">
            <v>600800240</v>
          </cell>
          <cell r="B571" t="str">
            <v>600800240 PRESAS - OBRAS DE DERIVACIÓN Y EMBALSES</v>
          </cell>
          <cell r="C571">
            <v>927808872.29999995</v>
          </cell>
          <cell r="D571">
            <v>0</v>
          </cell>
        </row>
        <row r="572">
          <cell r="A572" t="str">
            <v>600900500</v>
          </cell>
          <cell r="B572" t="str">
            <v>600900500 GASTOS JUDICIALES</v>
          </cell>
          <cell r="C572">
            <v>42070</v>
          </cell>
          <cell r="D572">
            <v>105626</v>
          </cell>
        </row>
        <row r="573">
          <cell r="A573" t="str">
            <v>600900510</v>
          </cell>
          <cell r="B573" t="str">
            <v>600900510 GASTOS LEGALIZACION DE CONTRATO</v>
          </cell>
          <cell r="C573">
            <v>2924630</v>
          </cell>
          <cell r="D573">
            <v>0</v>
          </cell>
        </row>
        <row r="574">
          <cell r="A574" t="str">
            <v>600900600</v>
          </cell>
          <cell r="B574" t="str">
            <v>600900600 OTROS IMPUESTOS</v>
          </cell>
          <cell r="C574">
            <v>221800</v>
          </cell>
          <cell r="D574">
            <v>245356.66</v>
          </cell>
        </row>
        <row r="575">
          <cell r="A575" t="str">
            <v>600900900</v>
          </cell>
          <cell r="B575" t="str">
            <v>600900900 PERDIDAS POR BAJA DE ACTIVOS FIJOS</v>
          </cell>
          <cell r="C575">
            <v>65486.5</v>
          </cell>
          <cell r="D575">
            <v>0</v>
          </cell>
        </row>
        <row r="576">
          <cell r="A576" t="str">
            <v/>
          </cell>
          <cell r="B576" t="str">
            <v/>
          </cell>
          <cell r="C576">
            <v>4709868141.8999996</v>
          </cell>
          <cell r="D576">
            <v>112427212.47</v>
          </cell>
        </row>
        <row r="577">
          <cell r="A577" t="str">
            <v/>
          </cell>
          <cell r="B577" t="str">
            <v>Gastos No Personales</v>
          </cell>
          <cell r="C577">
            <v>4894721932.96</v>
          </cell>
          <cell r="D577">
            <v>199004060.96000001</v>
          </cell>
        </row>
        <row r="578">
          <cell r="A578" t="str">
            <v/>
          </cell>
          <cell r="B578" t="str">
            <v>=======================</v>
          </cell>
          <cell r="C578">
            <v>0</v>
          </cell>
          <cell r="D578">
            <v>0</v>
          </cell>
        </row>
        <row r="579">
          <cell r="A579" t="str">
            <v/>
          </cell>
          <cell r="B579" t="str">
            <v>TOTAL GASTOS GENERALES Y ADMINISTRATIVOS</v>
          </cell>
          <cell r="C579">
            <v>5717338670.6000004</v>
          </cell>
          <cell r="D579">
            <v>875866887.87</v>
          </cell>
        </row>
        <row r="580">
          <cell r="A580" t="str">
            <v/>
          </cell>
          <cell r="B580" t="str">
            <v>=======================</v>
          </cell>
          <cell r="C580">
            <v>0</v>
          </cell>
          <cell r="D580">
            <v>0</v>
          </cell>
        </row>
        <row r="581">
          <cell r="A581" t="str">
            <v>700100300</v>
          </cell>
          <cell r="B581" t="str">
            <v>700100300 GASTOS DE INTERESES  DE ENERGEGIA</v>
          </cell>
          <cell r="C581">
            <v>5029635.97</v>
          </cell>
          <cell r="D581">
            <v>16696056.029999999</v>
          </cell>
        </row>
        <row r="582">
          <cell r="A582" t="str">
            <v>700100400</v>
          </cell>
          <cell r="B582" t="str">
            <v>700100400 COMISIONES Y GASTOS BANCARIOS</v>
          </cell>
          <cell r="C582">
            <v>92339.839999999997</v>
          </cell>
          <cell r="D582">
            <v>70589.64</v>
          </cell>
        </row>
        <row r="583">
          <cell r="A583" t="str">
            <v>700100401</v>
          </cell>
          <cell r="B583" t="str">
            <v>700100401 COMISION POR CARGO DGII 0.15 %</v>
          </cell>
          <cell r="C583">
            <v>9631208.1099999994</v>
          </cell>
          <cell r="D583">
            <v>7653047.2599999998</v>
          </cell>
        </row>
        <row r="584">
          <cell r="A584" t="str">
            <v>700100500</v>
          </cell>
          <cell r="B584" t="str">
            <v>700100500 PÉRDIDA CAMBIARIA</v>
          </cell>
          <cell r="C584">
            <v>44626854.329999998</v>
          </cell>
          <cell r="D584">
            <v>66518525.460000001</v>
          </cell>
        </row>
        <row r="585">
          <cell r="A585" t="str">
            <v>700100600</v>
          </cell>
          <cell r="B585" t="str">
            <v>700100600 PÉRDIDA NO REALIZADA</v>
          </cell>
          <cell r="C585">
            <v>1173584779.3599999</v>
          </cell>
          <cell r="D585">
            <v>1771540293.24</v>
          </cell>
        </row>
        <row r="586">
          <cell r="A586" t="str">
            <v>700100700</v>
          </cell>
          <cell r="B586" t="str">
            <v>700100700 DIFERENCIA EN PRECIO</v>
          </cell>
          <cell r="C586">
            <v>-1.74</v>
          </cell>
          <cell r="D586">
            <v>-134.85</v>
          </cell>
        </row>
        <row r="587">
          <cell r="A587" t="str">
            <v/>
          </cell>
          <cell r="B587" t="str">
            <v>GASTOS FINANCIEROS</v>
          </cell>
          <cell r="C587">
            <v>1232964815.8699999</v>
          </cell>
          <cell r="D587">
            <v>1862478376.78</v>
          </cell>
        </row>
        <row r="588">
          <cell r="A588" t="str">
            <v/>
          </cell>
          <cell r="B588" t="str">
            <v>=======================</v>
          </cell>
          <cell r="C588">
            <v>0</v>
          </cell>
          <cell r="D588">
            <v>0</v>
          </cell>
        </row>
        <row r="589">
          <cell r="A589" t="str">
            <v>601000100</v>
          </cell>
          <cell r="B589" t="str">
            <v>601000100 DEP. EDIF. MAQ. Y EQUIPOS  DE PRODUCCION 5% ANUAL</v>
          </cell>
          <cell r="C589">
            <v>18818369.75</v>
          </cell>
          <cell r="D589">
            <v>18638437.059999999</v>
          </cell>
        </row>
        <row r="590">
          <cell r="A590" t="str">
            <v>601000200</v>
          </cell>
          <cell r="B590" t="str">
            <v>601000200 DEP. HERRAM. Y EQUIPOS DE TRABAJO 15% ANUAL</v>
          </cell>
          <cell r="C590">
            <v>23461317.859999999</v>
          </cell>
          <cell r="D590">
            <v>23837868.34</v>
          </cell>
        </row>
        <row r="591">
          <cell r="A591" t="str">
            <v>601000300</v>
          </cell>
          <cell r="B591" t="str">
            <v>601000300 DEP. EQUIPOS: TRANSP. OFIC  COMPUTOS Y COMUNIC. 25</v>
          </cell>
          <cell r="C591">
            <v>58118030.079999998</v>
          </cell>
          <cell r="D591">
            <v>27980001.75</v>
          </cell>
        </row>
        <row r="592">
          <cell r="A592" t="str">
            <v/>
          </cell>
          <cell r="B592" t="str">
            <v>Gastos de Depreciación</v>
          </cell>
          <cell r="C592">
            <v>100397717.69</v>
          </cell>
          <cell r="D592">
            <v>70456307.150000006</v>
          </cell>
        </row>
        <row r="593">
          <cell r="A593" t="str">
            <v/>
          </cell>
          <cell r="B593" t="str">
            <v>=======================</v>
          </cell>
          <cell r="C593">
            <v>0</v>
          </cell>
          <cell r="D593">
            <v>0</v>
          </cell>
        </row>
        <row r="594">
          <cell r="A594" t="str">
            <v>600300170</v>
          </cell>
          <cell r="B594" t="str">
            <v>600300170 PROGRAMA  DE COMPUTOS</v>
          </cell>
          <cell r="C594">
            <v>3351914.76</v>
          </cell>
          <cell r="D594">
            <v>329356.94</v>
          </cell>
        </row>
        <row r="595">
          <cell r="A595" t="str">
            <v>600300340</v>
          </cell>
          <cell r="B595" t="str">
            <v>600300340 LIBROS REVISTAS Y PERIÓDICOS</v>
          </cell>
          <cell r="C595">
            <v>72185.37</v>
          </cell>
          <cell r="D595">
            <v>729871.56</v>
          </cell>
        </row>
        <row r="596">
          <cell r="A596" t="str">
            <v>600400280</v>
          </cell>
          <cell r="B596" t="str">
            <v>600400280 SEGUROS DE BIENES MUEBLES</v>
          </cell>
          <cell r="C596">
            <v>13752471.970000001</v>
          </cell>
          <cell r="D596">
            <v>6027528.0499999998</v>
          </cell>
        </row>
        <row r="597">
          <cell r="A597" t="str">
            <v/>
          </cell>
          <cell r="B597" t="str">
            <v>Gastos de Amortizacion</v>
          </cell>
          <cell r="C597">
            <v>17176572.100000001</v>
          </cell>
          <cell r="D597">
            <v>7086756.5499999998</v>
          </cell>
        </row>
        <row r="598">
          <cell r="A598" t="str">
            <v/>
          </cell>
          <cell r="B598" t="str">
            <v>=======================</v>
          </cell>
          <cell r="C598">
            <v>0</v>
          </cell>
          <cell r="D598">
            <v>0</v>
          </cell>
        </row>
        <row r="599">
          <cell r="A599" t="str">
            <v/>
          </cell>
          <cell r="B599" t="str">
            <v>GANANCIA NETA ANTES DE ISR</v>
          </cell>
          <cell r="C599">
            <v>573084871.64999998</v>
          </cell>
          <cell r="D599">
            <v>-2982308605.9699998</v>
          </cell>
        </row>
        <row r="600">
          <cell r="A600" t="str">
            <v/>
          </cell>
          <cell r="B600" t="str">
            <v>RESULTADOS DEL PERIODO</v>
          </cell>
          <cell r="C600">
            <v>573084871.64999998</v>
          </cell>
          <cell r="D600">
            <v>-2982308605.9699998</v>
          </cell>
        </row>
        <row r="601">
          <cell r="A601" t="str">
            <v/>
          </cell>
          <cell r="B601" t="str">
            <v/>
          </cell>
          <cell r="C601">
            <v>-573084871.64999998</v>
          </cell>
          <cell r="D601">
            <v>2982308605.9699998</v>
          </cell>
        </row>
        <row r="602">
          <cell r="A602" t="str">
            <v>999999991</v>
          </cell>
          <cell r="B602" t="str">
            <v>999999991 SALDOS CTA MAYOR</v>
          </cell>
          <cell r="C602">
            <v>3276958835.73</v>
          </cell>
          <cell r="D602">
            <v>3276958835.73</v>
          </cell>
        </row>
        <row r="603">
          <cell r="A603" t="str">
            <v>999999992</v>
          </cell>
          <cell r="B603" t="str">
            <v>999999992 SALDOS CTA DEUDOR</v>
          </cell>
          <cell r="C603">
            <v>-6406490548.0900002</v>
          </cell>
          <cell r="D603">
            <v>-6406490548.0900002</v>
          </cell>
        </row>
        <row r="604">
          <cell r="A604" t="str">
            <v>999999993</v>
          </cell>
          <cell r="B604" t="str">
            <v>999999993 SALDOS CTA ACREEDOR</v>
          </cell>
          <cell r="C604">
            <v>857588847.55999994</v>
          </cell>
          <cell r="D604">
            <v>857588847.55999994</v>
          </cell>
        </row>
        <row r="605">
          <cell r="A605" t="str">
            <v>999999994</v>
          </cell>
          <cell r="B605" t="str">
            <v>999999994 SALDOS CTA INVENTARIOS</v>
          </cell>
          <cell r="C605">
            <v>-23350461.73</v>
          </cell>
          <cell r="D605">
            <v>-23350461.73</v>
          </cell>
        </row>
        <row r="606">
          <cell r="A606" t="str">
            <v>999999996</v>
          </cell>
          <cell r="B606" t="str">
            <v>999999996 SALDOS CUENTAS DE GANANCIAS Y PERDIDAS</v>
          </cell>
          <cell r="C606">
            <v>2295293326.5300002</v>
          </cell>
          <cell r="D606">
            <v>2295293326.5300002</v>
          </cell>
        </row>
        <row r="607">
          <cell r="A607" t="str">
            <v/>
          </cell>
          <cell r="B607" t="str">
            <v/>
          </cell>
          <cell r="C607">
            <v>0</v>
          </cell>
          <cell r="D607">
            <v>0</v>
          </cell>
        </row>
        <row r="608">
          <cell r="A608" t="str">
            <v/>
          </cell>
          <cell r="B608" t="str">
            <v/>
          </cell>
          <cell r="C608">
            <v>573084871.64999998</v>
          </cell>
          <cell r="D608">
            <v>0</v>
          </cell>
        </row>
        <row r="609">
          <cell r="A609" t="str">
            <v/>
          </cell>
          <cell r="B609" t="str">
            <v/>
          </cell>
          <cell r="C609">
            <v>0</v>
          </cell>
          <cell r="D609">
            <v>-2982308605.9699998</v>
          </cell>
        </row>
      </sheetData>
      <sheetData sheetId="2">
        <row r="11">
          <cell r="E11">
            <v>4862589343.5800009</v>
          </cell>
          <cell r="F11">
            <v>13025167807.629999</v>
          </cell>
        </row>
        <row r="12">
          <cell r="E12">
            <v>3229599384.6399999</v>
          </cell>
          <cell r="F12">
            <v>2949164004.6900001</v>
          </cell>
        </row>
        <row r="13">
          <cell r="E13">
            <v>88692865898.02002</v>
          </cell>
          <cell r="F13">
            <v>84875439155.5</v>
          </cell>
        </row>
        <row r="14">
          <cell r="E14">
            <v>53362305.32</v>
          </cell>
          <cell r="F14">
            <v>43835279.769999988</v>
          </cell>
        </row>
        <row r="15">
          <cell r="E15">
            <v>5334378894.29</v>
          </cell>
          <cell r="F15">
            <v>3064502305.8900003</v>
          </cell>
        </row>
        <row r="16">
          <cell r="E16">
            <v>22145851.23</v>
          </cell>
          <cell r="F16">
            <v>1877090.3900000001</v>
          </cell>
        </row>
        <row r="28">
          <cell r="E28">
            <v>22854498835.040005</v>
          </cell>
          <cell r="F28">
            <v>22043323387.57</v>
          </cell>
        </row>
        <row r="29">
          <cell r="E29">
            <v>101715859.30999999</v>
          </cell>
          <cell r="F29">
            <v>92555920.800000012</v>
          </cell>
        </row>
        <row r="33">
          <cell r="E33">
            <v>4772587</v>
          </cell>
          <cell r="F33">
            <v>4772587</v>
          </cell>
        </row>
      </sheetData>
      <sheetData sheetId="3">
        <row r="12">
          <cell r="D12">
            <v>6527495634.3100004</v>
          </cell>
          <cell r="E12">
            <v>6856871309.0700006</v>
          </cell>
        </row>
        <row r="13">
          <cell r="D13">
            <v>0</v>
          </cell>
          <cell r="E13">
            <v>0</v>
          </cell>
        </row>
        <row r="14">
          <cell r="D14">
            <v>2602529985.8400002</v>
          </cell>
          <cell r="E14">
            <v>1163127575.52</v>
          </cell>
        </row>
        <row r="18">
          <cell r="D18">
            <v>2635232715.54</v>
          </cell>
          <cell r="E18">
            <v>2691315813.0500002</v>
          </cell>
        </row>
        <row r="22">
          <cell r="D22">
            <v>710473740.18000007</v>
          </cell>
          <cell r="E22">
            <v>578115535.50000024</v>
          </cell>
        </row>
        <row r="23">
          <cell r="D23">
            <v>160252881.03999999</v>
          </cell>
          <cell r="E23">
            <v>83202067.549999997</v>
          </cell>
        </row>
        <row r="24">
          <cell r="D24">
            <v>115031252.23999999</v>
          </cell>
          <cell r="E24">
            <v>46939069.790000007</v>
          </cell>
        </row>
        <row r="25">
          <cell r="D25">
            <v>100397717.69</v>
          </cell>
          <cell r="E25">
            <v>70456307.150000006</v>
          </cell>
        </row>
        <row r="26">
          <cell r="D26">
            <v>17176572.100000001</v>
          </cell>
          <cell r="E26">
            <v>3654536.11</v>
          </cell>
        </row>
        <row r="27">
          <cell r="D27">
            <v>4731580797.1400003</v>
          </cell>
          <cell r="E27">
            <v>525181984.78000015</v>
          </cell>
        </row>
        <row r="28">
          <cell r="D28">
            <v>1232964815.8699999</v>
          </cell>
          <cell r="E28">
            <v>69174565.489999995</v>
          </cell>
        </row>
      </sheetData>
      <sheetData sheetId="4">
        <row r="21">
          <cell r="E21">
            <v>-573084871.64999866</v>
          </cell>
        </row>
      </sheetData>
      <sheetData sheetId="5"/>
      <sheetData sheetId="6"/>
      <sheetData sheetId="7">
        <row r="47">
          <cell r="C47">
            <v>4862589343.5799999</v>
          </cell>
          <cell r="D47">
            <v>13025167807.630001</v>
          </cell>
        </row>
        <row r="55">
          <cell r="C55">
            <v>3229599384.6399999</v>
          </cell>
          <cell r="D55">
            <v>2949164004.6900001</v>
          </cell>
        </row>
        <row r="71">
          <cell r="C71">
            <v>88692865898.02002</v>
          </cell>
          <cell r="D71">
            <v>84875439155.5</v>
          </cell>
        </row>
        <row r="104">
          <cell r="C104">
            <v>53362305.32</v>
          </cell>
          <cell r="D104">
            <v>43835279.769999988</v>
          </cell>
        </row>
        <row r="114">
          <cell r="C114">
            <v>5334378894.29</v>
          </cell>
          <cell r="D114">
            <v>3064502305.8900003</v>
          </cell>
        </row>
        <row r="139">
          <cell r="C139">
            <v>22854498835.040005</v>
          </cell>
          <cell r="D139">
            <v>22043323387.570004</v>
          </cell>
        </row>
        <row r="172">
          <cell r="C172">
            <v>101715859.31</v>
          </cell>
          <cell r="D172">
            <v>92555920.800000012</v>
          </cell>
        </row>
        <row r="179">
          <cell r="C179">
            <v>-4772587</v>
          </cell>
          <cell r="D179">
            <v>-4772587</v>
          </cell>
        </row>
        <row r="219">
          <cell r="C219">
            <v>6527495634.3100004</v>
          </cell>
          <cell r="D219">
            <v>6856871309.0700006</v>
          </cell>
        </row>
        <row r="225">
          <cell r="C225">
            <v>0</v>
          </cell>
          <cell r="D225">
            <v>0</v>
          </cell>
        </row>
        <row r="241">
          <cell r="C241">
            <v>2602529985.8400002</v>
          </cell>
          <cell r="D241">
            <v>1163127575.52</v>
          </cell>
        </row>
        <row r="367">
          <cell r="C367">
            <v>2635232715.54</v>
          </cell>
          <cell r="D367">
            <v>2691315813.0500002</v>
          </cell>
        </row>
        <row r="396">
          <cell r="C396">
            <v>710473740.18000007</v>
          </cell>
          <cell r="D396">
            <v>578115535.50000012</v>
          </cell>
        </row>
        <row r="406">
          <cell r="C406">
            <v>160252881.03999999</v>
          </cell>
          <cell r="D406">
            <v>83202067.549999997</v>
          </cell>
        </row>
        <row r="459">
          <cell r="C459">
            <v>115031252.23999999</v>
          </cell>
          <cell r="D459">
            <v>46939069.790000007</v>
          </cell>
        </row>
        <row r="473">
          <cell r="C473">
            <v>117574289.78999999</v>
          </cell>
          <cell r="D473">
            <v>74110843.260000005</v>
          </cell>
        </row>
        <row r="547">
          <cell r="C547">
            <v>4731580797.1400003</v>
          </cell>
          <cell r="D547">
            <v>525181984.78000015</v>
          </cell>
        </row>
        <row r="559">
          <cell r="C559">
            <v>1232964815.8699999</v>
          </cell>
          <cell r="D559">
            <v>69174565.489999995</v>
          </cell>
        </row>
      </sheetData>
      <sheetData sheetId="8"/>
      <sheetData sheetId="9"/>
      <sheetData sheetId="10"/>
      <sheetData sheetId="11"/>
      <sheetData sheetId="12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B3C3D3D-6D4B-414B-8F5E-11B4F7B6F74A}">
  <dimension ref="A3:K560"/>
  <sheetViews>
    <sheetView showGridLines="0" tabSelected="1" workbookViewId="0">
      <selection activeCell="F11" sqref="F11"/>
    </sheetView>
  </sheetViews>
  <sheetFormatPr baseColWidth="10" defaultColWidth="11.44140625" defaultRowHeight="15.6" outlineLevelRow="1" x14ac:dyDescent="0.3"/>
  <cols>
    <col min="1" max="1" width="18.88671875" style="1" customWidth="1"/>
    <col min="2" max="2" width="50.33203125" style="1" customWidth="1"/>
    <col min="3" max="3" width="26.109375" style="1" customWidth="1"/>
    <col min="4" max="4" width="28.109375" style="1" customWidth="1"/>
    <col min="5" max="5" width="21.33203125" style="1" customWidth="1"/>
    <col min="6" max="6" width="38.33203125" style="1" customWidth="1"/>
    <col min="7" max="7" width="24.44140625" style="1" customWidth="1"/>
    <col min="8" max="8" width="35.109375" style="1" customWidth="1"/>
    <col min="9" max="256" width="9.109375" style="1" customWidth="1"/>
    <col min="257" max="16384" width="11.44140625" style="1"/>
  </cols>
  <sheetData>
    <row r="3" spans="1:4" x14ac:dyDescent="0.3">
      <c r="A3" s="8"/>
      <c r="B3" s="9" t="s">
        <v>0</v>
      </c>
      <c r="C3" s="8"/>
      <c r="D3" s="8"/>
    </row>
    <row r="4" spans="1:4" x14ac:dyDescent="0.3">
      <c r="A4" s="8"/>
      <c r="B4" s="9" t="s">
        <v>7</v>
      </c>
      <c r="C4" s="8"/>
      <c r="D4" s="8"/>
    </row>
    <row r="5" spans="1:4" x14ac:dyDescent="0.3">
      <c r="A5" s="8"/>
      <c r="B5" s="9" t="s">
        <v>8</v>
      </c>
      <c r="C5" s="8"/>
      <c r="D5" s="8"/>
    </row>
    <row r="6" spans="1:4" x14ac:dyDescent="0.3">
      <c r="A6" s="8"/>
      <c r="B6" s="9" t="s">
        <v>9</v>
      </c>
      <c r="C6" s="8"/>
      <c r="D6" s="8"/>
    </row>
    <row r="7" spans="1:4" x14ac:dyDescent="0.3">
      <c r="A7" s="8"/>
      <c r="B7" s="9" t="s">
        <v>10</v>
      </c>
      <c r="C7" s="8"/>
      <c r="D7" s="8"/>
    </row>
    <row r="8" spans="1:4" x14ac:dyDescent="0.3">
      <c r="A8" s="4"/>
    </row>
    <row r="9" spans="1:4" ht="16.2" thickBot="1" x14ac:dyDescent="0.35">
      <c r="A9" s="4"/>
    </row>
    <row r="10" spans="1:4" ht="16.2" thickBot="1" x14ac:dyDescent="0.35">
      <c r="A10" s="10"/>
      <c r="B10" s="11"/>
      <c r="C10" s="12" t="s">
        <v>11</v>
      </c>
      <c r="D10" s="13"/>
    </row>
    <row r="11" spans="1:4" x14ac:dyDescent="0.3">
      <c r="A11" s="14"/>
      <c r="B11" s="15"/>
      <c r="C11" s="16"/>
    </row>
    <row r="12" spans="1:4" x14ac:dyDescent="0.3">
      <c r="A12" s="10" t="s">
        <v>12</v>
      </c>
      <c r="B12" s="15"/>
      <c r="C12" s="15" t="s">
        <v>1</v>
      </c>
      <c r="D12" s="15" t="s">
        <v>2</v>
      </c>
    </row>
    <row r="13" spans="1:4" ht="14.25" customHeight="1" x14ac:dyDescent="0.3">
      <c r="A13" s="14" t="s">
        <v>13</v>
      </c>
      <c r="B13" s="14"/>
      <c r="C13" s="14"/>
    </row>
    <row r="14" spans="1:4" ht="14.25" customHeight="1" x14ac:dyDescent="0.3">
      <c r="A14" s="14"/>
      <c r="B14" s="14"/>
      <c r="C14" s="14"/>
    </row>
    <row r="15" spans="1:4" x14ac:dyDescent="0.3">
      <c r="A15" s="7" t="s">
        <v>14</v>
      </c>
      <c r="B15" s="1" t="s">
        <v>15</v>
      </c>
      <c r="C15" s="3">
        <f>IFERROR(VLOOKUP(A15,'[1]BALANZA JUN 2024'!A:C,3,FALSE),0)</f>
        <v>2880012.58</v>
      </c>
      <c r="D15" s="3">
        <v>2651473.2599999998</v>
      </c>
    </row>
    <row r="16" spans="1:4" s="4" customFormat="1" x14ac:dyDescent="0.3">
      <c r="A16" s="17" t="s">
        <v>16</v>
      </c>
      <c r="C16" s="5">
        <f>SUM(C15)</f>
        <v>2880012.58</v>
      </c>
      <c r="D16" s="5">
        <f>SUM(D15)</f>
        <v>2651473.2599999998</v>
      </c>
    </row>
    <row r="17" spans="1:4" hidden="1" outlineLevel="1" x14ac:dyDescent="0.3">
      <c r="A17" s="7" t="s">
        <v>17</v>
      </c>
      <c r="B17" s="1" t="s">
        <v>18</v>
      </c>
      <c r="C17" s="3">
        <f>IFERROR(VLOOKUP(A17,'[1]BALANZA JUN 2024'!A:C,3,FALSE),0)</f>
        <v>261044500.25999999</v>
      </c>
      <c r="D17" s="3">
        <v>278729641.57999998</v>
      </c>
    </row>
    <row r="18" spans="1:4" hidden="1" outlineLevel="1" x14ac:dyDescent="0.3">
      <c r="A18" s="7" t="s">
        <v>19</v>
      </c>
      <c r="B18" s="1" t="s">
        <v>20</v>
      </c>
      <c r="C18" s="3">
        <f>IFERROR(VLOOKUP(A18,'[1]BALANZA JUN 2024'!A:C,3,FALSE),0)</f>
        <v>-106875627.11</v>
      </c>
      <c r="D18" s="3">
        <v>-57256690.140000001</v>
      </c>
    </row>
    <row r="19" spans="1:4" hidden="1" outlineLevel="1" x14ac:dyDescent="0.3">
      <c r="A19" s="7" t="s">
        <v>21</v>
      </c>
      <c r="B19" s="1" t="s">
        <v>22</v>
      </c>
      <c r="C19" s="3">
        <f>IFERROR(VLOOKUP(A19,'[1]BALANZA JUN 2024'!A:C,3,FALSE),0)</f>
        <v>0</v>
      </c>
      <c r="D19" s="3">
        <v>0</v>
      </c>
    </row>
    <row r="20" spans="1:4" hidden="1" outlineLevel="1" x14ac:dyDescent="0.3">
      <c r="A20" s="7" t="s">
        <v>23</v>
      </c>
      <c r="B20" s="1" t="s">
        <v>24</v>
      </c>
      <c r="C20" s="3">
        <f>IFERROR(VLOOKUP(A20,'[1]BALANZA JUN 2024'!A:C,3,FALSE),0)</f>
        <v>-41333977.609999999</v>
      </c>
      <c r="D20" s="3">
        <v>-42114160.770000003</v>
      </c>
    </row>
    <row r="21" spans="1:4" hidden="1" outlineLevel="1" x14ac:dyDescent="0.3">
      <c r="A21" s="18" t="s">
        <v>25</v>
      </c>
      <c r="B21" s="18" t="s">
        <v>26</v>
      </c>
      <c r="C21" s="3">
        <f>IFERROR(VLOOKUP(A21,'[1]BALANZA JUN 2024'!A:C,3,FALSE),0)</f>
        <v>150000000</v>
      </c>
      <c r="D21" s="3">
        <v>0</v>
      </c>
    </row>
    <row r="22" spans="1:4" s="4" customFormat="1" collapsed="1" x14ac:dyDescent="0.3">
      <c r="A22" s="17"/>
      <c r="B22" s="1" t="s">
        <v>18</v>
      </c>
      <c r="C22" s="3">
        <f>SUM(C17:C21)</f>
        <v>262834895.53999996</v>
      </c>
      <c r="D22" s="3">
        <f>SUM(D17:D21)</f>
        <v>179358790.66999999</v>
      </c>
    </row>
    <row r="23" spans="1:4" hidden="1" outlineLevel="1" x14ac:dyDescent="0.3">
      <c r="A23" s="7" t="s">
        <v>27</v>
      </c>
      <c r="B23" s="1" t="s">
        <v>28</v>
      </c>
      <c r="C23" s="3">
        <f>IFERROR(VLOOKUP(A23,'[1]BALANZA JUN 2024'!A:C,3,FALSE),0)</f>
        <v>155467949.16</v>
      </c>
      <c r="D23" s="3">
        <v>136532429.03</v>
      </c>
    </row>
    <row r="24" spans="1:4" hidden="1" outlineLevel="1" x14ac:dyDescent="0.3">
      <c r="A24" s="7" t="s">
        <v>29</v>
      </c>
      <c r="B24" s="1" t="s">
        <v>30</v>
      </c>
      <c r="C24" s="3">
        <f>IFERROR(VLOOKUP(A24,'[1]BALANZA JUN 2024'!A:C,3,FALSE),0)</f>
        <v>-6689455.3600000003</v>
      </c>
      <c r="D24" s="3">
        <v>6647204.3399999999</v>
      </c>
    </row>
    <row r="25" spans="1:4" hidden="1" outlineLevel="1" x14ac:dyDescent="0.3">
      <c r="A25" s="18" t="s">
        <v>31</v>
      </c>
      <c r="B25" s="18" t="s">
        <v>32</v>
      </c>
      <c r="C25" s="3">
        <f>IFERROR(VLOOKUP(A25,'[1]BALANZA JUN 2024'!A:C,3,FALSE),0)</f>
        <v>0</v>
      </c>
      <c r="D25" s="3">
        <v>0</v>
      </c>
    </row>
    <row r="26" spans="1:4" hidden="1" outlineLevel="1" x14ac:dyDescent="0.3">
      <c r="A26" s="7" t="s">
        <v>33</v>
      </c>
      <c r="B26" s="1" t="s">
        <v>34</v>
      </c>
      <c r="C26" s="3">
        <f>IFERROR(VLOOKUP(A26,'[1]BALANZA JUN 2024'!A:C,3,FALSE),0)</f>
        <v>-107647745.76000001</v>
      </c>
      <c r="D26" s="3">
        <v>174523003.94</v>
      </c>
    </row>
    <row r="27" spans="1:4" hidden="1" outlineLevel="1" x14ac:dyDescent="0.3">
      <c r="A27" s="7" t="s">
        <v>35</v>
      </c>
      <c r="B27" s="1" t="s">
        <v>36</v>
      </c>
      <c r="C27" s="3">
        <f>IFERROR(VLOOKUP(A27,'[1]BALANZA JUN 2024'!A:C,3,FALSE),0)</f>
        <v>100000000</v>
      </c>
      <c r="D27" s="3">
        <v>0</v>
      </c>
    </row>
    <row r="28" spans="1:4" hidden="1" outlineLevel="1" x14ac:dyDescent="0.3">
      <c r="A28" s="7" t="s">
        <v>37</v>
      </c>
      <c r="B28" s="1" t="s">
        <v>38</v>
      </c>
      <c r="C28" s="3">
        <f>IFERROR(VLOOKUP(A28,'[1]BALANZA JUN 2024'!A:C,3,FALSE),0)</f>
        <v>2518374.37</v>
      </c>
      <c r="D28" s="3">
        <v>-1629725.93</v>
      </c>
    </row>
    <row r="29" spans="1:4" collapsed="1" x14ac:dyDescent="0.3">
      <c r="A29" s="18"/>
      <c r="B29" s="1" t="s">
        <v>28</v>
      </c>
      <c r="C29" s="3">
        <f>SUM(C23:C28)</f>
        <v>143649122.40999997</v>
      </c>
      <c r="D29" s="3">
        <f>SUM(D23:D28)</f>
        <v>316072911.38</v>
      </c>
    </row>
    <row r="30" spans="1:4" hidden="1" outlineLevel="1" x14ac:dyDescent="0.3">
      <c r="A30" s="7" t="s">
        <v>39</v>
      </c>
      <c r="B30" s="1" t="s">
        <v>40</v>
      </c>
      <c r="C30" s="3">
        <f>IFERROR(VLOOKUP(A30,'[1]BALANZA JUN 2024'!A:C,3,FALSE),0)</f>
        <v>629744004.35000002</v>
      </c>
      <c r="D30" s="3">
        <v>2439339184.9400001</v>
      </c>
    </row>
    <row r="31" spans="1:4" hidden="1" outlineLevel="1" x14ac:dyDescent="0.3">
      <c r="A31" s="7" t="s">
        <v>41</v>
      </c>
      <c r="B31" s="1" t="s">
        <v>42</v>
      </c>
      <c r="C31" s="3">
        <f>IFERROR(VLOOKUP(A31,'[1]BALANZA JUN 2024'!A:C,3,FALSE),0)</f>
        <v>1770833.34</v>
      </c>
      <c r="D31" s="3">
        <v>0</v>
      </c>
    </row>
    <row r="32" spans="1:4" hidden="1" outlineLevel="1" x14ac:dyDescent="0.3">
      <c r="A32" s="7" t="s">
        <v>43</v>
      </c>
      <c r="B32" s="1" t="s">
        <v>44</v>
      </c>
      <c r="C32" s="3">
        <f>IFERROR(VLOOKUP(A32,'[1]BALANZA JUN 2024'!A:C,3,FALSE),0)</f>
        <v>-700000000</v>
      </c>
      <c r="D32" s="3">
        <v>0</v>
      </c>
    </row>
    <row r="33" spans="1:4" hidden="1" outlineLevel="1" x14ac:dyDescent="0.3">
      <c r="A33" s="7" t="s">
        <v>45</v>
      </c>
      <c r="B33" s="1" t="s">
        <v>46</v>
      </c>
      <c r="C33" s="3">
        <f>IFERROR(VLOOKUP(A33,'[1]BALANZA JUN 2024'!A:C,3,FALSE),0)</f>
        <v>1132588072.26</v>
      </c>
      <c r="D33" s="3">
        <v>0</v>
      </c>
    </row>
    <row r="34" spans="1:4" collapsed="1" x14ac:dyDescent="0.3">
      <c r="A34" s="7"/>
      <c r="B34" s="1" t="s">
        <v>40</v>
      </c>
      <c r="C34" s="3">
        <f>SUM(C30:C33)</f>
        <v>1064102909.95</v>
      </c>
      <c r="D34" s="3">
        <f>SUM(D30:D33)</f>
        <v>2439339184.9400001</v>
      </c>
    </row>
    <row r="35" spans="1:4" hidden="1" outlineLevel="1" x14ac:dyDescent="0.3">
      <c r="A35" s="7" t="s">
        <v>47</v>
      </c>
      <c r="B35" s="1" t="s">
        <v>48</v>
      </c>
      <c r="C35" s="3">
        <f>IFERROR(VLOOKUP(A35,'[1]BALANZA JUN 2024'!A:C,3,FALSE),0)</f>
        <v>770771678.63</v>
      </c>
      <c r="D35" s="3">
        <v>329440278.79000002</v>
      </c>
    </row>
    <row r="36" spans="1:4" hidden="1" outlineLevel="1" x14ac:dyDescent="0.3">
      <c r="A36" s="7" t="s">
        <v>49</v>
      </c>
      <c r="B36" s="1" t="s">
        <v>50</v>
      </c>
      <c r="C36" s="3">
        <f>IFERROR(VLOOKUP(A36,'[1]BALANZA JUN 2024'!A:C,3,FALSE),0)</f>
        <v>-854103457.04999995</v>
      </c>
      <c r="D36" s="3">
        <v>-65822619.840000004</v>
      </c>
    </row>
    <row r="37" spans="1:4" hidden="1" outlineLevel="1" x14ac:dyDescent="0.3">
      <c r="A37" s="7" t="s">
        <v>51</v>
      </c>
      <c r="B37" s="1" t="s">
        <v>52</v>
      </c>
      <c r="C37" s="3">
        <f>IFERROR(VLOOKUP(A37,'[1]BALANZA JUN 2024'!A:C,3,FALSE),0)</f>
        <v>450000000</v>
      </c>
      <c r="D37" s="3">
        <v>0</v>
      </c>
    </row>
    <row r="38" spans="1:4" collapsed="1" x14ac:dyDescent="0.3">
      <c r="A38" s="7"/>
      <c r="B38" s="1" t="s">
        <v>48</v>
      </c>
      <c r="C38" s="3">
        <f>SUM(C35:C37)</f>
        <v>366668221.58000004</v>
      </c>
      <c r="D38" s="3">
        <f>SUM(D35:D37)</f>
        <v>263617658.95000002</v>
      </c>
    </row>
    <row r="39" spans="1:4" s="4" customFormat="1" x14ac:dyDescent="0.3">
      <c r="A39" s="17" t="s">
        <v>53</v>
      </c>
      <c r="C39" s="5">
        <f>C22+C29+C34+C38</f>
        <v>1837255149.48</v>
      </c>
      <c r="D39" s="5">
        <f>D22+D29+D34+D38</f>
        <v>3198388545.9399996</v>
      </c>
    </row>
    <row r="40" spans="1:4" hidden="1" outlineLevel="1" x14ac:dyDescent="0.3">
      <c r="A40" s="7" t="s">
        <v>54</v>
      </c>
      <c r="B40" s="1" t="s">
        <v>55</v>
      </c>
      <c r="C40" s="3">
        <f>IFERROR(VLOOKUP(A40,'[1]BALANZA JUN 2024'!A:C,3,FALSE),0)</f>
        <v>2541839096.0900002</v>
      </c>
      <c r="D40" s="3">
        <v>9564188500.4400005</v>
      </c>
    </row>
    <row r="41" spans="1:4" hidden="1" outlineLevel="1" x14ac:dyDescent="0.3">
      <c r="A41" s="7" t="s">
        <v>56</v>
      </c>
      <c r="B41" s="1" t="s">
        <v>57</v>
      </c>
      <c r="C41" s="3">
        <f>IFERROR(VLOOKUP(A41,'[1]BALANZA JUN 2024'!A:C,3,FALSE),0)</f>
        <v>-160707522.72</v>
      </c>
      <c r="D41" s="3">
        <v>7129353.3200000003</v>
      </c>
    </row>
    <row r="42" spans="1:4" hidden="1" outlineLevel="1" x14ac:dyDescent="0.3">
      <c r="A42" s="7" t="s">
        <v>58</v>
      </c>
      <c r="B42" s="1" t="s">
        <v>59</v>
      </c>
      <c r="C42" s="3">
        <f>IFERROR(VLOOKUP(A42,'[1]BALANZA JUN 2024'!A:C,3,FALSE),0)</f>
        <v>44497025.009999998</v>
      </c>
      <c r="D42" s="3">
        <v>1844291.26</v>
      </c>
    </row>
    <row r="43" spans="1:4" hidden="1" outlineLevel="1" x14ac:dyDescent="0.3">
      <c r="A43" s="7" t="s">
        <v>60</v>
      </c>
      <c r="B43" s="1" t="s">
        <v>61</v>
      </c>
      <c r="C43" s="3">
        <f>IFERROR(VLOOKUP(A43,'[1]BALANZA JUN 2024'!A:C,3,FALSE),0)</f>
        <v>-0.03</v>
      </c>
      <c r="D43" s="3">
        <v>-0.03</v>
      </c>
    </row>
    <row r="44" spans="1:4" hidden="1" outlineLevel="1" x14ac:dyDescent="0.3">
      <c r="A44" s="7" t="s">
        <v>62</v>
      </c>
      <c r="B44" s="1" t="s">
        <v>63</v>
      </c>
      <c r="C44" s="3">
        <f>IFERROR(VLOOKUP(A44,'[1]BALANZA JUN 2024'!A:C,3,FALSE),0)</f>
        <v>596825583.16999996</v>
      </c>
      <c r="D44" s="3">
        <v>250965643.44</v>
      </c>
    </row>
    <row r="45" spans="1:4" collapsed="1" x14ac:dyDescent="0.3">
      <c r="A45" s="7"/>
      <c r="B45" s="1" t="s">
        <v>55</v>
      </c>
      <c r="C45" s="3">
        <f>SUM(C40:C44)</f>
        <v>3022454181.5200005</v>
      </c>
      <c r="D45" s="3">
        <f>SUM(D40:D44)</f>
        <v>9824127788.4300003</v>
      </c>
    </row>
    <row r="46" spans="1:4" s="4" customFormat="1" x14ac:dyDescent="0.3">
      <c r="A46" s="17" t="s">
        <v>64</v>
      </c>
      <c r="C46" s="19">
        <f>C45</f>
        <v>3022454181.5200005</v>
      </c>
      <c r="D46" s="19">
        <f>D45</f>
        <v>9824127788.4300003</v>
      </c>
    </row>
    <row r="47" spans="1:4" ht="16.2" thickBot="1" x14ac:dyDescent="0.35">
      <c r="A47" s="20" t="s">
        <v>65</v>
      </c>
      <c r="C47" s="21">
        <f>C16+C39+C46</f>
        <v>4862589343.5799999</v>
      </c>
      <c r="D47" s="21">
        <f>D16+D39+D46</f>
        <v>13025167807.630001</v>
      </c>
    </row>
    <row r="48" spans="1:4" x14ac:dyDescent="0.3">
      <c r="A48" s="22"/>
      <c r="C48" s="5">
        <f>'[1]ESTADO DE SITUACION'!E11-'[1] NOTAS'!C47</f>
        <v>0</v>
      </c>
      <c r="D48" s="5">
        <f>'[1]ESTADO DE SITUACION'!F11-'[1] NOTAS'!D47</f>
        <v>0</v>
      </c>
    </row>
    <row r="49" spans="1:5" x14ac:dyDescent="0.3">
      <c r="A49" s="22"/>
      <c r="C49" s="5"/>
      <c r="D49" s="5"/>
    </row>
    <row r="50" spans="1:5" x14ac:dyDescent="0.3">
      <c r="A50" s="20" t="s">
        <v>66</v>
      </c>
      <c r="C50" s="15" t="s">
        <v>1</v>
      </c>
      <c r="D50" s="15" t="s">
        <v>2</v>
      </c>
    </row>
    <row r="51" spans="1:5" x14ac:dyDescent="0.3">
      <c r="A51" s="23" t="s">
        <v>67</v>
      </c>
      <c r="C51" s="3"/>
      <c r="D51" s="3"/>
    </row>
    <row r="52" spans="1:5" x14ac:dyDescent="0.3">
      <c r="A52" s="7" t="s">
        <v>68</v>
      </c>
      <c r="B52" s="1" t="s">
        <v>69</v>
      </c>
      <c r="C52" s="3">
        <f>IFERROR(VLOOKUP(A52,'[1]BALANZA JUN 2024'!A:C,3,FALSE),0)</f>
        <v>2111763839.55</v>
      </c>
      <c r="D52" s="3">
        <v>2035561364.1400001</v>
      </c>
    </row>
    <row r="53" spans="1:5" x14ac:dyDescent="0.3">
      <c r="A53" s="7" t="s">
        <v>70</v>
      </c>
      <c r="B53" s="1" t="s">
        <v>71</v>
      </c>
      <c r="C53" s="3">
        <f>IFERROR(VLOOKUP(A53,'[1]BALANZA JUN 2024'!A:C,3,FALSE),0)</f>
        <v>411200744.31999999</v>
      </c>
      <c r="D53" s="3">
        <v>253275241.55000001</v>
      </c>
    </row>
    <row r="54" spans="1:5" x14ac:dyDescent="0.3">
      <c r="A54" s="18" t="s">
        <v>72</v>
      </c>
      <c r="B54" s="18" t="s">
        <v>73</v>
      </c>
      <c r="C54" s="3">
        <f>IFERROR(VLOOKUP(A54,'[1]BALANZA JUN 2024'!A:C,3,FALSE),0)</f>
        <v>706634800.76999998</v>
      </c>
      <c r="D54" s="3">
        <v>660327399</v>
      </c>
    </row>
    <row r="55" spans="1:5" s="4" customFormat="1" ht="16.2" thickBot="1" x14ac:dyDescent="0.35">
      <c r="A55" s="17" t="s">
        <v>74</v>
      </c>
      <c r="C55" s="21">
        <f>SUM(C52:C54)</f>
        <v>3229599384.6399999</v>
      </c>
      <c r="D55" s="21">
        <f>SUM(D52:D54)</f>
        <v>2949164004.6900001</v>
      </c>
    </row>
    <row r="56" spans="1:5" s="4" customFormat="1" x14ac:dyDescent="0.3">
      <c r="A56" s="17"/>
      <c r="C56" s="5">
        <f>'[1]ESTADO DE SITUACION'!E12-'[1] NOTAS'!C55</f>
        <v>0</v>
      </c>
      <c r="D56" s="5">
        <f>'[1]ESTADO DE SITUACION'!F12-'[1] NOTAS'!D55</f>
        <v>0</v>
      </c>
    </row>
    <row r="57" spans="1:5" s="4" customFormat="1" x14ac:dyDescent="0.3">
      <c r="A57" s="17"/>
      <c r="C57" s="5"/>
      <c r="D57" s="5"/>
    </row>
    <row r="58" spans="1:5" s="4" customFormat="1" x14ac:dyDescent="0.3">
      <c r="A58" s="20" t="s">
        <v>75</v>
      </c>
      <c r="B58" s="1"/>
      <c r="C58" s="15" t="s">
        <v>1</v>
      </c>
      <c r="D58" s="15" t="s">
        <v>2</v>
      </c>
    </row>
    <row r="59" spans="1:5" s="4" customFormat="1" x14ac:dyDescent="0.3">
      <c r="A59" s="7" t="s">
        <v>76</v>
      </c>
      <c r="B59" s="1"/>
      <c r="C59" s="5"/>
      <c r="D59" s="5"/>
    </row>
    <row r="60" spans="1:5" x14ac:dyDescent="0.3">
      <c r="A60" s="7" t="s">
        <v>77</v>
      </c>
      <c r="B60" s="1" t="s">
        <v>78</v>
      </c>
      <c r="C60" s="3">
        <f>IFERROR(VLOOKUP(A60,'[1]BALANZA JUN 2024'!A:C,3,FALSE),0)</f>
        <v>19791527643.349998</v>
      </c>
      <c r="D60" s="3">
        <v>18832996956.959999</v>
      </c>
      <c r="E60" s="6"/>
    </row>
    <row r="61" spans="1:5" x14ac:dyDescent="0.3">
      <c r="A61" s="7" t="s">
        <v>79</v>
      </c>
      <c r="B61" s="1" t="s">
        <v>80</v>
      </c>
      <c r="C61" s="3">
        <f>IFERROR(VLOOKUP(A61,'[1]BALANZA JUN 2024'!A:C,3,FALSE),0)</f>
        <v>55484087618.400002</v>
      </c>
      <c r="D61" s="3">
        <v>54350219818.620003</v>
      </c>
      <c r="E61" s="6"/>
    </row>
    <row r="62" spans="1:5" x14ac:dyDescent="0.3">
      <c r="A62" s="7" t="s">
        <v>81</v>
      </c>
      <c r="B62" s="1" t="s">
        <v>82</v>
      </c>
      <c r="C62" s="3">
        <f>IFERROR(VLOOKUP(A62,'[1]BALANZA JUN 2024'!A:C,3,FALSE),0)</f>
        <v>13278570869.559999</v>
      </c>
      <c r="D62" s="3">
        <v>11545631432.49</v>
      </c>
      <c r="E62" s="3"/>
    </row>
    <row r="63" spans="1:5" x14ac:dyDescent="0.3">
      <c r="A63" s="7" t="s">
        <v>83</v>
      </c>
      <c r="B63" s="1" t="s">
        <v>84</v>
      </c>
      <c r="C63" s="3">
        <f>IFERROR(VLOOKUP(A63,'[1]BALANZA JUN 2024'!A:C,3,FALSE),0)</f>
        <v>9739583.2100000009</v>
      </c>
      <c r="D63" s="3">
        <v>15937499.9</v>
      </c>
    </row>
    <row r="64" spans="1:5" x14ac:dyDescent="0.3">
      <c r="A64" s="7" t="s">
        <v>85</v>
      </c>
      <c r="B64" s="1" t="s">
        <v>86</v>
      </c>
      <c r="C64" s="3">
        <f>IFERROR(VLOOKUP(A64,'[1]BALANZA JUN 2024'!A:C,3,FALSE),0)</f>
        <v>-1273690.93</v>
      </c>
      <c r="D64" s="3">
        <v>-230600.14</v>
      </c>
    </row>
    <row r="65" spans="1:6" x14ac:dyDescent="0.3">
      <c r="A65" s="7" t="s">
        <v>87</v>
      </c>
      <c r="B65" s="1" t="s">
        <v>88</v>
      </c>
      <c r="C65" s="3">
        <f>IFERROR(VLOOKUP(A65,'[1]BALANZA JUN 2024'!A:C,3,FALSE),0)</f>
        <v>98622915.239999995</v>
      </c>
      <c r="D65" s="3">
        <v>100662011.23999999</v>
      </c>
    </row>
    <row r="66" spans="1:6" x14ac:dyDescent="0.3">
      <c r="A66" s="7" t="s">
        <v>89</v>
      </c>
      <c r="B66" s="1" t="s">
        <v>90</v>
      </c>
      <c r="C66" s="3">
        <f>IFERROR(VLOOKUP(A66,'[1]BALANZA JUN 2024'!A:C,3,FALSE),0)</f>
        <v>849000</v>
      </c>
      <c r="D66" s="3">
        <v>399000</v>
      </c>
    </row>
    <row r="67" spans="1:6" x14ac:dyDescent="0.3">
      <c r="A67" s="7" t="s">
        <v>91</v>
      </c>
      <c r="B67" s="1" t="s">
        <v>92</v>
      </c>
      <c r="C67" s="3">
        <f>IFERROR(VLOOKUP(A67,'[1]BALANZA JUN 2024'!A:C,3,FALSE),0)</f>
        <v>0</v>
      </c>
      <c r="D67" s="3">
        <v>0</v>
      </c>
    </row>
    <row r="68" spans="1:6" x14ac:dyDescent="0.3">
      <c r="A68" s="7" t="s">
        <v>93</v>
      </c>
      <c r="B68" s="1" t="s">
        <v>94</v>
      </c>
      <c r="C68" s="3">
        <f>IFERROR(VLOOKUP(A68,'[1]BALANZA JUN 2024'!A:C,3,FALSE),0)</f>
        <v>1974076.13</v>
      </c>
      <c r="D68" s="3">
        <v>1974076.13</v>
      </c>
    </row>
    <row r="69" spans="1:6" x14ac:dyDescent="0.3">
      <c r="A69" s="7" t="s">
        <v>95</v>
      </c>
      <c r="B69" s="1" t="s">
        <v>96</v>
      </c>
      <c r="C69" s="3">
        <f>IFERROR(VLOOKUP(A69,'[1]BALANZA JUN 2024'!A:C,3,FALSE),0)</f>
        <v>-4513917.24</v>
      </c>
      <c r="D69" s="3">
        <v>-4513917.24</v>
      </c>
    </row>
    <row r="70" spans="1:6" x14ac:dyDescent="0.3">
      <c r="A70" s="7" t="s">
        <v>97</v>
      </c>
      <c r="B70" s="1" t="s">
        <v>98</v>
      </c>
      <c r="C70" s="3">
        <f>IFERROR(VLOOKUP(A70,'[1]BALANZA JUN 2024'!A:C,3,FALSE),0)</f>
        <v>33281800.300000001</v>
      </c>
      <c r="D70" s="3">
        <v>32362877.539999999</v>
      </c>
    </row>
    <row r="71" spans="1:6" s="4" customFormat="1" ht="16.2" thickBot="1" x14ac:dyDescent="0.35">
      <c r="A71" s="17" t="s">
        <v>99</v>
      </c>
      <c r="C71" s="21">
        <f>SUM(C60:C70)</f>
        <v>88692865898.02002</v>
      </c>
      <c r="D71" s="21">
        <f>SUM(D60:D70)</f>
        <v>84875439155.5</v>
      </c>
      <c r="E71" s="24"/>
      <c r="F71" s="5"/>
    </row>
    <row r="72" spans="1:6" s="4" customFormat="1" x14ac:dyDescent="0.3">
      <c r="A72" s="17"/>
      <c r="C72" s="5">
        <f>'[1]ESTADO DE SITUACION'!E13-'[1] NOTAS'!C71</f>
        <v>0</v>
      </c>
      <c r="D72" s="5">
        <f>'[1]ESTADO DE SITUACION'!F13-'[1] NOTAS'!D71</f>
        <v>0</v>
      </c>
    </row>
    <row r="73" spans="1:6" s="4" customFormat="1" x14ac:dyDescent="0.3">
      <c r="C73" s="5"/>
      <c r="D73" s="5"/>
    </row>
    <row r="74" spans="1:6" s="4" customFormat="1" x14ac:dyDescent="0.3">
      <c r="A74" s="17" t="s">
        <v>100</v>
      </c>
      <c r="C74" s="15" t="s">
        <v>1</v>
      </c>
      <c r="D74" s="15" t="s">
        <v>2</v>
      </c>
    </row>
    <row r="75" spans="1:6" s="4" customFormat="1" x14ac:dyDescent="0.3">
      <c r="A75" s="7" t="s">
        <v>101</v>
      </c>
      <c r="C75" s="5"/>
      <c r="D75" s="5"/>
    </row>
    <row r="76" spans="1:6" x14ac:dyDescent="0.3">
      <c r="A76" s="7" t="s">
        <v>102</v>
      </c>
      <c r="B76" s="1" t="s">
        <v>103</v>
      </c>
      <c r="C76" s="3">
        <f>IFERROR(VLOOKUP(A76,'[1]BALANZA JUN 2024'!A:C,3,FALSE),0)</f>
        <v>2098828.86</v>
      </c>
      <c r="D76" s="3">
        <v>1501562.25</v>
      </c>
    </row>
    <row r="77" spans="1:6" x14ac:dyDescent="0.3">
      <c r="A77" s="7" t="s">
        <v>104</v>
      </c>
      <c r="B77" s="1" t="s">
        <v>105</v>
      </c>
      <c r="C77" s="3">
        <f>IFERROR(VLOOKUP(A77,'[1]BALANZA JUN 2024'!A:C,3,FALSE),0)</f>
        <v>3685524.77</v>
      </c>
      <c r="D77" s="3">
        <v>1769298.32</v>
      </c>
    </row>
    <row r="78" spans="1:6" x14ac:dyDescent="0.3">
      <c r="A78" s="7" t="s">
        <v>106</v>
      </c>
      <c r="B78" s="1" t="s">
        <v>107</v>
      </c>
      <c r="C78" s="3">
        <f>IFERROR(VLOOKUP(A78,'[1]BALANZA JUN 2024'!A:C,3,FALSE),0)</f>
        <v>203008.67</v>
      </c>
      <c r="D78" s="3">
        <v>113734.18</v>
      </c>
    </row>
    <row r="79" spans="1:6" x14ac:dyDescent="0.3">
      <c r="A79" s="7" t="s">
        <v>108</v>
      </c>
      <c r="B79" s="1" t="s">
        <v>109</v>
      </c>
      <c r="C79" s="3">
        <f>IFERROR(VLOOKUP(A79,'[1]BALANZA JUN 2024'!A:C,3,FALSE),0)</f>
        <v>1002492.31</v>
      </c>
      <c r="D79" s="3">
        <v>1776148.05</v>
      </c>
    </row>
    <row r="80" spans="1:6" x14ac:dyDescent="0.3">
      <c r="A80" s="7" t="s">
        <v>110</v>
      </c>
      <c r="B80" s="1" t="s">
        <v>111</v>
      </c>
      <c r="C80" s="3">
        <f>IFERROR(VLOOKUP(A80,'[1]BALANZA JUN 2024'!A:C,3,FALSE),0)</f>
        <v>6350937.1799999997</v>
      </c>
      <c r="D80" s="3">
        <v>8587939.8100000005</v>
      </c>
    </row>
    <row r="81" spans="1:4" x14ac:dyDescent="0.3">
      <c r="A81" s="7" t="s">
        <v>112</v>
      </c>
      <c r="B81" s="1" t="s">
        <v>113</v>
      </c>
      <c r="C81" s="3">
        <f>IFERROR(VLOOKUP(A81,'[1]BALANZA JUN 2024'!A:C,3,FALSE),0)</f>
        <v>23346450.91</v>
      </c>
      <c r="D81" s="3">
        <v>10772166.58</v>
      </c>
    </row>
    <row r="82" spans="1:4" x14ac:dyDescent="0.3">
      <c r="A82" s="7" t="s">
        <v>114</v>
      </c>
      <c r="B82" s="1" t="s">
        <v>115</v>
      </c>
      <c r="C82" s="3">
        <f>IFERROR(VLOOKUP(A82,'[1]BALANZA JUN 2024'!A:C,3,FALSE),0)</f>
        <v>46855.44</v>
      </c>
      <c r="D82" s="3">
        <v>213997.06</v>
      </c>
    </row>
    <row r="83" spans="1:4" x14ac:dyDescent="0.3">
      <c r="A83" s="7" t="s">
        <v>116</v>
      </c>
      <c r="B83" s="1" t="s">
        <v>117</v>
      </c>
      <c r="C83" s="3">
        <f>IFERROR(VLOOKUP(A83,'[1]BALANZA JUN 2024'!A:C,3,FALSE),0)</f>
        <v>131662.44</v>
      </c>
      <c r="D83" s="3">
        <v>142595.63</v>
      </c>
    </row>
    <row r="84" spans="1:4" x14ac:dyDescent="0.3">
      <c r="A84" s="7" t="s">
        <v>118</v>
      </c>
      <c r="B84" s="1" t="s">
        <v>119</v>
      </c>
      <c r="C84" s="3">
        <f>IFERROR(VLOOKUP(A84,'[1]BALANZA JUN 2024'!A:C,3,FALSE),0)</f>
        <v>1540728.26</v>
      </c>
      <c r="D84" s="3">
        <v>2802730.3</v>
      </c>
    </row>
    <row r="85" spans="1:4" x14ac:dyDescent="0.3">
      <c r="A85" s="7" t="s">
        <v>120</v>
      </c>
      <c r="B85" s="1" t="s">
        <v>121</v>
      </c>
      <c r="C85" s="3">
        <f>IFERROR(VLOOKUP(A85,'[1]BALANZA JUN 2024'!A:C,3,FALSE),0)</f>
        <v>0</v>
      </c>
      <c r="D85" s="3">
        <v>0.31</v>
      </c>
    </row>
    <row r="86" spans="1:4" x14ac:dyDescent="0.3">
      <c r="A86" s="7" t="s">
        <v>122</v>
      </c>
      <c r="B86" s="1" t="s">
        <v>123</v>
      </c>
      <c r="C86" s="3">
        <f>IFERROR(VLOOKUP(A86,'[1]BALANZA JUN 2024'!A:C,3,FALSE),0)</f>
        <v>18.2</v>
      </c>
      <c r="D86" s="3">
        <v>57201.440000000002</v>
      </c>
    </row>
    <row r="87" spans="1:4" x14ac:dyDescent="0.3">
      <c r="A87" s="7" t="s">
        <v>124</v>
      </c>
      <c r="B87" s="1" t="s">
        <v>125</v>
      </c>
      <c r="C87" s="3">
        <f>IFERROR(VLOOKUP(A87,'[1]BALANZA JUN 2024'!A:C,3,FALSE),0)</f>
        <v>12850.22</v>
      </c>
      <c r="D87" s="3">
        <v>13751.04</v>
      </c>
    </row>
    <row r="88" spans="1:4" x14ac:dyDescent="0.3">
      <c r="A88" s="7" t="s">
        <v>126</v>
      </c>
      <c r="B88" s="1" t="s">
        <v>127</v>
      </c>
      <c r="C88" s="3">
        <f>IFERROR(VLOOKUP(A88,'[1]BALANZA JUN 2024'!A:C,3,FALSE),0)</f>
        <v>23625.4</v>
      </c>
      <c r="D88" s="3">
        <v>5039.3999999999996</v>
      </c>
    </row>
    <row r="89" spans="1:4" x14ac:dyDescent="0.3">
      <c r="A89" s="7" t="s">
        <v>128</v>
      </c>
      <c r="B89" s="1" t="s">
        <v>129</v>
      </c>
      <c r="C89" s="3">
        <f>IFERROR(VLOOKUP(A89,'[1]BALANZA JUN 2024'!A:C,3,FALSE),0)</f>
        <v>145140</v>
      </c>
      <c r="D89" s="3">
        <v>145140</v>
      </c>
    </row>
    <row r="90" spans="1:4" x14ac:dyDescent="0.3">
      <c r="A90" s="7" t="s">
        <v>130</v>
      </c>
      <c r="B90" s="1" t="s">
        <v>131</v>
      </c>
      <c r="C90" s="3">
        <f>IFERROR(VLOOKUP(A90,'[1]BALANZA JUN 2024'!A:C,3,FALSE),0)</f>
        <v>5662798.6699999999</v>
      </c>
      <c r="D90" s="3">
        <v>4620678.9000000004</v>
      </c>
    </row>
    <row r="91" spans="1:4" x14ac:dyDescent="0.3">
      <c r="A91" s="7" t="s">
        <v>132</v>
      </c>
      <c r="B91" s="1" t="s">
        <v>133</v>
      </c>
      <c r="C91" s="3">
        <f>IFERROR(VLOOKUP(A91,'[1]BALANZA JUN 2024'!A:C,3,FALSE),0)</f>
        <v>200</v>
      </c>
      <c r="D91" s="3">
        <v>2693.75</v>
      </c>
    </row>
    <row r="92" spans="1:4" x14ac:dyDescent="0.3">
      <c r="A92" s="7" t="s">
        <v>134</v>
      </c>
      <c r="B92" s="1" t="s">
        <v>135</v>
      </c>
      <c r="C92" s="3">
        <f>IFERROR(VLOOKUP(A92,'[1]BALANZA JUN 2024'!A:C,3,FALSE),0)</f>
        <v>3</v>
      </c>
      <c r="D92" s="3">
        <v>761100</v>
      </c>
    </row>
    <row r="93" spans="1:4" x14ac:dyDescent="0.3">
      <c r="A93" s="7" t="s">
        <v>136</v>
      </c>
      <c r="B93" s="1" t="s">
        <v>137</v>
      </c>
      <c r="C93" s="3">
        <f>IFERROR(VLOOKUP(A93,'[1]BALANZA JUN 2024'!A:C,3,FALSE),0)</f>
        <v>3626848.71</v>
      </c>
      <c r="D93" s="3">
        <v>3403493.01</v>
      </c>
    </row>
    <row r="94" spans="1:4" x14ac:dyDescent="0.3">
      <c r="A94" s="7" t="s">
        <v>138</v>
      </c>
      <c r="B94" s="1" t="s">
        <v>139</v>
      </c>
      <c r="C94" s="3">
        <f>IFERROR(VLOOKUP(A94,'[1]BALANZA JUN 2024'!A:C,3,FALSE),0)</f>
        <v>32954.43</v>
      </c>
      <c r="D94" s="3">
        <v>32950.43</v>
      </c>
    </row>
    <row r="95" spans="1:4" x14ac:dyDescent="0.3">
      <c r="A95" s="7" t="s">
        <v>140</v>
      </c>
      <c r="B95" s="1" t="s">
        <v>141</v>
      </c>
      <c r="C95" s="3">
        <f>IFERROR(VLOOKUP(A95,'[1]BALANZA JUN 2024'!A:C,3,FALSE),0)</f>
        <v>143000.78</v>
      </c>
      <c r="D95" s="3">
        <v>159782.66</v>
      </c>
    </row>
    <row r="96" spans="1:4" x14ac:dyDescent="0.3">
      <c r="A96" s="7" t="s">
        <v>142</v>
      </c>
      <c r="B96" s="1" t="s">
        <v>143</v>
      </c>
      <c r="C96" s="3">
        <f>IFERROR(VLOOKUP(A96,'[1]BALANZA JUN 2024'!A:C,3,FALSE),0)</f>
        <v>20288.2</v>
      </c>
      <c r="D96" s="3">
        <v>90166.95</v>
      </c>
    </row>
    <row r="97" spans="1:4" x14ac:dyDescent="0.3">
      <c r="A97" s="7" t="s">
        <v>144</v>
      </c>
      <c r="B97" s="1" t="s">
        <v>145</v>
      </c>
      <c r="C97" s="3">
        <f>IFERROR(VLOOKUP(A97,'[1]BALANZA JUN 2024'!A:C,3,FALSE),0)</f>
        <v>1143803.32</v>
      </c>
      <c r="D97" s="3">
        <v>2696916.75</v>
      </c>
    </row>
    <row r="98" spans="1:4" x14ac:dyDescent="0.3">
      <c r="A98" s="7" t="s">
        <v>146</v>
      </c>
      <c r="B98" s="1" t="s">
        <v>147</v>
      </c>
      <c r="C98" s="3">
        <f>IFERROR(VLOOKUP(A98,'[1]BALANZA JUN 2024'!A:C,3,FALSE),0)</f>
        <v>31195.87</v>
      </c>
      <c r="D98" s="3">
        <v>31195.87</v>
      </c>
    </row>
    <row r="99" spans="1:4" x14ac:dyDescent="0.3">
      <c r="A99" s="7" t="s">
        <v>148</v>
      </c>
      <c r="B99" s="1" t="s">
        <v>149</v>
      </c>
      <c r="C99" s="3">
        <f>IFERROR(VLOOKUP(A99,'[1]BALANZA JUN 2024'!A:C,3,FALSE),0)</f>
        <v>3211204.73</v>
      </c>
      <c r="D99" s="3">
        <v>2457332.83</v>
      </c>
    </row>
    <row r="100" spans="1:4" x14ac:dyDescent="0.3">
      <c r="A100" s="7" t="s">
        <v>150</v>
      </c>
      <c r="B100" s="1" t="s">
        <v>151</v>
      </c>
      <c r="C100" s="3">
        <f>IFERROR(VLOOKUP(A100,'[1]BALANZA JUN 2024'!A:C,3,FALSE),0)</f>
        <v>407048.46</v>
      </c>
      <c r="D100" s="3">
        <v>438166.53</v>
      </c>
    </row>
    <row r="101" spans="1:4" x14ac:dyDescent="0.3">
      <c r="A101" s="7" t="s">
        <v>152</v>
      </c>
      <c r="B101" s="1" t="s">
        <v>153</v>
      </c>
      <c r="C101" s="3">
        <f>IFERROR(VLOOKUP(A101,'[1]BALANZA JUN 2024'!A:C,3,FALSE),0)</f>
        <v>18070.12</v>
      </c>
      <c r="D101" s="3">
        <v>102157.29</v>
      </c>
    </row>
    <row r="102" spans="1:4" x14ac:dyDescent="0.3">
      <c r="A102" s="7" t="s">
        <v>154</v>
      </c>
      <c r="B102" s="1" t="s">
        <v>155</v>
      </c>
      <c r="C102" s="3">
        <f>IFERROR(VLOOKUP(A102,'[1]BALANZA JUN 2024'!A:C,3,FALSE),0)</f>
        <v>7747.88</v>
      </c>
      <c r="D102" s="3">
        <v>39004.269999999997</v>
      </c>
    </row>
    <row r="103" spans="1:4" x14ac:dyDescent="0.3">
      <c r="A103" s="7" t="s">
        <v>156</v>
      </c>
      <c r="B103" s="1" t="s">
        <v>157</v>
      </c>
      <c r="C103" s="3">
        <f>IFERROR(VLOOKUP(A103,'[1]BALANZA JUN 2024'!A:C,3,FALSE),0)</f>
        <v>469018.49</v>
      </c>
      <c r="D103" s="3">
        <v>1098336.1599999999</v>
      </c>
    </row>
    <row r="104" spans="1:4" s="4" customFormat="1" ht="16.2" thickBot="1" x14ac:dyDescent="0.35">
      <c r="A104" s="17" t="s">
        <v>158</v>
      </c>
      <c r="C104" s="21">
        <f>SUM(C76:C103)</f>
        <v>53362305.32</v>
      </c>
      <c r="D104" s="21">
        <f>SUM(D76:D103)</f>
        <v>43835279.769999988</v>
      </c>
    </row>
    <row r="105" spans="1:4" s="4" customFormat="1" x14ac:dyDescent="0.3">
      <c r="C105" s="5">
        <f>'[1]ESTADO DE SITUACION'!E14-'[1] NOTAS'!C104</f>
        <v>0</v>
      </c>
      <c r="D105" s="5">
        <f>'[1]ESTADO DE SITUACION'!F14-'[1] NOTAS'!D104</f>
        <v>0</v>
      </c>
    </row>
    <row r="106" spans="1:4" s="4" customFormat="1" x14ac:dyDescent="0.3">
      <c r="C106" s="5"/>
      <c r="D106" s="5"/>
    </row>
    <row r="107" spans="1:4" s="4" customFormat="1" x14ac:dyDescent="0.3">
      <c r="A107" s="17" t="s">
        <v>159</v>
      </c>
      <c r="C107" s="15" t="s">
        <v>1</v>
      </c>
      <c r="D107" s="15" t="s">
        <v>2</v>
      </c>
    </row>
    <row r="108" spans="1:4" s="4" customFormat="1" x14ac:dyDescent="0.3">
      <c r="A108" s="7" t="s">
        <v>160</v>
      </c>
      <c r="C108" s="5"/>
      <c r="D108" s="5"/>
    </row>
    <row r="109" spans="1:4" x14ac:dyDescent="0.3">
      <c r="A109" s="7" t="s">
        <v>161</v>
      </c>
      <c r="B109" s="1" t="s">
        <v>162</v>
      </c>
      <c r="C109" s="3">
        <f>IFERROR(VLOOKUP(A109,'[1]BALANZA JUN 2024'!A:C,3,FALSE),0)</f>
        <v>310216477.25</v>
      </c>
      <c r="D109" s="3">
        <v>50868310.289999999</v>
      </c>
    </row>
    <row r="110" spans="1:4" x14ac:dyDescent="0.3">
      <c r="A110" s="7" t="s">
        <v>163</v>
      </c>
      <c r="B110" s="1" t="s">
        <v>164</v>
      </c>
      <c r="C110" s="3">
        <f>IFERROR(VLOOKUP(A110,'[1]BALANZA JUN 2024'!A:C,3,FALSE),0)</f>
        <v>5017341264.5500002</v>
      </c>
      <c r="D110" s="3">
        <v>3002900491.2600002</v>
      </c>
    </row>
    <row r="111" spans="1:4" x14ac:dyDescent="0.3">
      <c r="A111" s="7" t="s">
        <v>165</v>
      </c>
      <c r="B111" s="1" t="s">
        <v>166</v>
      </c>
      <c r="C111" s="3">
        <f>IFERROR(VLOOKUP(A111,'[1]BALANZA JUN 2024'!A:C,3,FALSE),0)</f>
        <v>2285274.4900000002</v>
      </c>
      <c r="D111" s="3">
        <v>6197626.3399999999</v>
      </c>
    </row>
    <row r="112" spans="1:4" x14ac:dyDescent="0.3">
      <c r="A112" s="7" t="s">
        <v>167</v>
      </c>
      <c r="B112" s="1" t="s">
        <v>168</v>
      </c>
      <c r="C112" s="3">
        <f>IFERROR(VLOOKUP(A112,'[1]BALANZA JUN 2024'!A:C,3,FALSE),0)</f>
        <v>5603409</v>
      </c>
      <c r="D112" s="3">
        <v>5603409</v>
      </c>
    </row>
    <row r="113" spans="1:4" x14ac:dyDescent="0.3">
      <c r="A113" s="7" t="s">
        <v>169</v>
      </c>
      <c r="B113" s="1" t="s">
        <v>170</v>
      </c>
      <c r="C113" s="3">
        <f>IFERROR(VLOOKUP(A113,'[1]BALANZA JUN 2024'!A:C,3,FALSE),0)</f>
        <v>-1067531</v>
      </c>
      <c r="D113" s="3">
        <v>-1067531</v>
      </c>
    </row>
    <row r="114" spans="1:4" s="4" customFormat="1" ht="16.2" thickBot="1" x14ac:dyDescent="0.35">
      <c r="A114" s="17" t="s">
        <v>171</v>
      </c>
      <c r="C114" s="21">
        <f>SUM(C109:C113)</f>
        <v>5334378894.29</v>
      </c>
      <c r="D114" s="21">
        <f>SUM(D109:D113)</f>
        <v>3064502305.8900003</v>
      </c>
    </row>
    <row r="115" spans="1:4" s="4" customFormat="1" x14ac:dyDescent="0.3">
      <c r="C115" s="5">
        <f>'[1]ESTADO DE SITUACION'!E15-'[1] NOTAS'!C114</f>
        <v>0</v>
      </c>
      <c r="D115" s="5">
        <f>'[1]ESTADO DE SITUACION'!F15-'[1] NOTAS'!D114</f>
        <v>0</v>
      </c>
    </row>
    <row r="116" spans="1:4" s="4" customFormat="1" ht="48.6" customHeight="1" x14ac:dyDescent="0.3">
      <c r="A116" s="25" t="s">
        <v>172</v>
      </c>
      <c r="B116" s="25"/>
      <c r="C116" s="25"/>
      <c r="D116" s="25"/>
    </row>
    <row r="117" spans="1:4" s="4" customFormat="1" x14ac:dyDescent="0.3">
      <c r="C117" s="5"/>
      <c r="D117" s="5"/>
    </row>
    <row r="118" spans="1:4" s="4" customFormat="1" x14ac:dyDescent="0.3">
      <c r="A118" s="17" t="s">
        <v>173</v>
      </c>
      <c r="C118" s="15" t="s">
        <v>1</v>
      </c>
      <c r="D118" s="15" t="s">
        <v>2</v>
      </c>
    </row>
    <row r="119" spans="1:4" s="4" customFormat="1" x14ac:dyDescent="0.3">
      <c r="A119" s="7" t="s">
        <v>174</v>
      </c>
      <c r="C119" s="5"/>
      <c r="D119" s="5"/>
    </row>
    <row r="120" spans="1:4" x14ac:dyDescent="0.3">
      <c r="A120" s="7" t="s">
        <v>175</v>
      </c>
      <c r="B120" s="1" t="s">
        <v>176</v>
      </c>
      <c r="C120" s="3">
        <f>IFERROR(VLOOKUP(A120,'[1]BALANZA JUN 2024'!A:C,3,FALSE),0)</f>
        <v>16447.759999999998</v>
      </c>
      <c r="D120" s="3">
        <v>730713.59999999998</v>
      </c>
    </row>
    <row r="121" spans="1:4" x14ac:dyDescent="0.3">
      <c r="A121" s="7" t="s">
        <v>177</v>
      </c>
      <c r="B121" s="1" t="s">
        <v>178</v>
      </c>
      <c r="C121" s="3">
        <f>IFERROR(VLOOKUP(A121,'[1]BALANZA JUN 2024'!A:C,3,FALSE),0)</f>
        <v>1146376.79</v>
      </c>
      <c r="D121" s="3">
        <v>1146376.79</v>
      </c>
    </row>
    <row r="122" spans="1:4" ht="12.75" customHeight="1" x14ac:dyDescent="0.3">
      <c r="A122" s="7" t="s">
        <v>179</v>
      </c>
      <c r="B122" s="1" t="s">
        <v>180</v>
      </c>
      <c r="C122" s="3">
        <f>IFERROR(VLOOKUP(A122,'[1]BALANZA JUN 2024'!A:C,3,FALSE),0)</f>
        <v>20983026.68</v>
      </c>
      <c r="D122" s="3">
        <v>0</v>
      </c>
    </row>
    <row r="123" spans="1:4" s="4" customFormat="1" ht="16.2" thickBot="1" x14ac:dyDescent="0.35">
      <c r="A123" s="17" t="s">
        <v>181</v>
      </c>
      <c r="C123" s="21">
        <f>SUM(C120:C122)</f>
        <v>22145851.23</v>
      </c>
      <c r="D123" s="21">
        <f>SUM(D120:D122)</f>
        <v>1877090.3900000001</v>
      </c>
    </row>
    <row r="124" spans="1:4" s="4" customFormat="1" x14ac:dyDescent="0.3">
      <c r="A124" s="17"/>
      <c r="C124" s="5">
        <f>C123-'[1]ESTADO DE SITUACION'!E16</f>
        <v>0</v>
      </c>
      <c r="D124" s="5">
        <f>D123-'[1]ESTADO DE SITUACION'!F16</f>
        <v>0</v>
      </c>
    </row>
    <row r="125" spans="1:4" s="4" customFormat="1" x14ac:dyDescent="0.3">
      <c r="A125" s="17"/>
      <c r="C125" s="5"/>
      <c r="D125" s="5"/>
    </row>
    <row r="126" spans="1:4" s="4" customFormat="1" x14ac:dyDescent="0.3">
      <c r="A126" s="17" t="s">
        <v>182</v>
      </c>
      <c r="C126" s="15" t="s">
        <v>1</v>
      </c>
      <c r="D126" s="15" t="s">
        <v>2</v>
      </c>
    </row>
    <row r="127" spans="1:4" s="4" customFormat="1" x14ac:dyDescent="0.3">
      <c r="A127" s="7" t="s">
        <v>183</v>
      </c>
      <c r="C127" s="5"/>
      <c r="D127" s="5"/>
    </row>
    <row r="128" spans="1:4" s="4" customFormat="1" x14ac:dyDescent="0.3">
      <c r="A128" s="1"/>
      <c r="C128" s="5"/>
      <c r="D128" s="5"/>
    </row>
    <row r="129" spans="1:5" x14ac:dyDescent="0.3">
      <c r="A129" s="7" t="s">
        <v>184</v>
      </c>
      <c r="B129" s="1" t="s">
        <v>185</v>
      </c>
      <c r="C129" s="3">
        <f>IFERROR(-VLOOKUP(A129,'[1]BALANZA JUN 2024'!A:C,3,FALSE),0)</f>
        <v>20575626936.43</v>
      </c>
      <c r="D129" s="3">
        <v>20523970510.630001</v>
      </c>
    </row>
    <row r="130" spans="1:5" x14ac:dyDescent="0.3">
      <c r="A130" s="7" t="s">
        <v>186</v>
      </c>
      <c r="B130" s="1" t="s">
        <v>187</v>
      </c>
      <c r="C130" s="3">
        <f>IFERROR(-VLOOKUP(A130,'[1]BALANZA JUN 2024'!A:C,3,FALSE),0)</f>
        <v>3276532.94</v>
      </c>
      <c r="D130" s="3">
        <v>3527555.73</v>
      </c>
    </row>
    <row r="131" spans="1:5" x14ac:dyDescent="0.3">
      <c r="A131" s="7" t="s">
        <v>188</v>
      </c>
      <c r="B131" s="1" t="s">
        <v>189</v>
      </c>
      <c r="C131" s="3">
        <f>IFERROR(-VLOOKUP(A131,'[1]BALANZA JUN 2024'!A:C,3,FALSE),0)</f>
        <v>-253012.88</v>
      </c>
      <c r="D131" s="3">
        <v>4113276.09</v>
      </c>
    </row>
    <row r="132" spans="1:5" x14ac:dyDescent="0.3">
      <c r="A132" s="7" t="s">
        <v>190</v>
      </c>
      <c r="B132" s="1" t="s">
        <v>191</v>
      </c>
      <c r="C132" s="3">
        <f>IFERROR(-VLOOKUP(A132,'[1]BALANZA JUN 2024'!A:C,3,FALSE),0)</f>
        <v>1071427816.2</v>
      </c>
      <c r="D132" s="3">
        <v>1071427816.2</v>
      </c>
    </row>
    <row r="133" spans="1:5" x14ac:dyDescent="0.3">
      <c r="A133" s="7" t="s">
        <v>192</v>
      </c>
      <c r="B133" s="1" t="s">
        <v>193</v>
      </c>
      <c r="C133" s="3">
        <f>IFERROR(-VLOOKUP(A133,'[1]BALANZA JUN 2024'!A:C,3,FALSE),0)</f>
        <v>500823460.57999998</v>
      </c>
      <c r="D133" s="3">
        <v>196177844.22999999</v>
      </c>
    </row>
    <row r="134" spans="1:5" x14ac:dyDescent="0.3">
      <c r="A134" s="7" t="s">
        <v>194</v>
      </c>
      <c r="B134" s="1" t="s">
        <v>195</v>
      </c>
      <c r="C134" s="3">
        <f>IFERROR(-VLOOKUP(A134,'[1]BALANZA JUN 2024'!A:C,3,FALSE),0)</f>
        <v>23487.95</v>
      </c>
      <c r="D134" s="3">
        <v>23487.95</v>
      </c>
    </row>
    <row r="135" spans="1:5" x14ac:dyDescent="0.3">
      <c r="A135" s="7" t="s">
        <v>196</v>
      </c>
      <c r="B135" s="1" t="s">
        <v>197</v>
      </c>
      <c r="C135" s="3">
        <f>IFERROR(-VLOOKUP(A135,'[1]BALANZA JUN 2024'!A:C,3,FALSE),0)</f>
        <v>70000</v>
      </c>
      <c r="D135" s="3">
        <v>0</v>
      </c>
    </row>
    <row r="136" spans="1:5" x14ac:dyDescent="0.3">
      <c r="A136" s="7" t="s">
        <v>198</v>
      </c>
      <c r="B136" s="1" t="s">
        <v>199</v>
      </c>
      <c r="C136" s="3">
        <f>IFERROR(-VLOOKUP(A136,'[1]BALANZA JUN 2024'!A:C,3,FALSE),0)</f>
        <v>2784288.72</v>
      </c>
      <c r="D136" s="3">
        <v>2959091.62</v>
      </c>
    </row>
    <row r="137" spans="1:5" x14ac:dyDescent="0.3">
      <c r="A137" s="7" t="s">
        <v>200</v>
      </c>
      <c r="B137" s="1" t="s">
        <v>201</v>
      </c>
      <c r="C137" s="3">
        <f>IFERROR(-VLOOKUP(A137,'[1]BALANZA JUN 2024'!A:C,3,FALSE),0)</f>
        <v>4325956.4000000004</v>
      </c>
      <c r="D137" s="3">
        <v>3556.4</v>
      </c>
    </row>
    <row r="138" spans="1:5" x14ac:dyDescent="0.3">
      <c r="A138" s="7" t="s">
        <v>202</v>
      </c>
      <c r="B138" s="1" t="s">
        <v>203</v>
      </c>
      <c r="C138" s="3">
        <f>IFERROR(-VLOOKUP(A138,'[1]BALANZA JUN 2024'!A:C,3,FALSE),0)</f>
        <v>696393368.70000005</v>
      </c>
      <c r="D138" s="3">
        <v>241120248.72</v>
      </c>
    </row>
    <row r="139" spans="1:5" s="4" customFormat="1" ht="16.2" thickBot="1" x14ac:dyDescent="0.35">
      <c r="A139" s="17" t="s">
        <v>204</v>
      </c>
      <c r="C139" s="21">
        <f>SUM(C129:C138)</f>
        <v>22854498835.040005</v>
      </c>
      <c r="D139" s="21">
        <f>SUM(D129:D138)</f>
        <v>22043323387.570004</v>
      </c>
      <c r="E139" s="5"/>
    </row>
    <row r="140" spans="1:5" s="4" customFormat="1" x14ac:dyDescent="0.3">
      <c r="C140" s="5">
        <f>'[1]ESTADO DE SITUACION'!E28-'[1] NOTAS'!C139</f>
        <v>0</v>
      </c>
      <c r="D140" s="5">
        <f>'[1]ESTADO DE SITUACION'!F28-'[1] NOTAS'!D139</f>
        <v>0</v>
      </c>
      <c r="E140" s="5"/>
    </row>
    <row r="141" spans="1:5" s="4" customFormat="1" x14ac:dyDescent="0.3">
      <c r="C141" s="5"/>
      <c r="D141" s="5"/>
      <c r="E141" s="5"/>
    </row>
    <row r="142" spans="1:5" s="4" customFormat="1" x14ac:dyDescent="0.3">
      <c r="A142" s="17" t="s">
        <v>205</v>
      </c>
      <c r="C142" s="15" t="s">
        <v>1</v>
      </c>
      <c r="D142" s="15" t="s">
        <v>2</v>
      </c>
      <c r="E142" s="5"/>
    </row>
    <row r="143" spans="1:5" s="4" customFormat="1" x14ac:dyDescent="0.3">
      <c r="A143" s="7" t="s">
        <v>206</v>
      </c>
      <c r="C143" s="5"/>
      <c r="D143" s="5"/>
      <c r="E143" s="5"/>
    </row>
    <row r="144" spans="1:5" s="4" customFormat="1" x14ac:dyDescent="0.3">
      <c r="C144" s="5"/>
      <c r="D144" s="5"/>
      <c r="E144" s="5"/>
    </row>
    <row r="145" spans="1:4" x14ac:dyDescent="0.3">
      <c r="A145" s="7" t="s">
        <v>207</v>
      </c>
      <c r="B145" s="1" t="s">
        <v>208</v>
      </c>
      <c r="C145" s="3">
        <f>IFERROR(-VLOOKUP(A145,'[1]BALANZA JUN 2024'!A:C,3,FALSE),0)</f>
        <v>59184756.32</v>
      </c>
      <c r="D145" s="3">
        <v>50677606.579999998</v>
      </c>
    </row>
    <row r="146" spans="1:4" x14ac:dyDescent="0.3">
      <c r="A146" s="7" t="s">
        <v>209</v>
      </c>
      <c r="B146" s="1" t="s">
        <v>210</v>
      </c>
      <c r="C146" s="3">
        <v>0</v>
      </c>
      <c r="D146" s="3">
        <v>519514.9</v>
      </c>
    </row>
    <row r="147" spans="1:4" x14ac:dyDescent="0.3">
      <c r="A147" s="7" t="s">
        <v>211</v>
      </c>
      <c r="B147" s="1" t="s">
        <v>212</v>
      </c>
      <c r="C147" s="3">
        <v>0</v>
      </c>
      <c r="D147" s="3">
        <v>-11904149.16</v>
      </c>
    </row>
    <row r="148" spans="1:4" x14ac:dyDescent="0.3">
      <c r="A148" s="7" t="s">
        <v>213</v>
      </c>
      <c r="B148" s="1" t="s">
        <v>214</v>
      </c>
      <c r="C148" s="3">
        <f>IFERROR(-VLOOKUP(A148,'[1]BALANZA JUN 2024'!A:C,3,FALSE),0)</f>
        <v>9101005.9700000007</v>
      </c>
      <c r="D148" s="3">
        <v>0</v>
      </c>
    </row>
    <row r="149" spans="1:4" x14ac:dyDescent="0.3">
      <c r="A149" s="7" t="s">
        <v>215</v>
      </c>
      <c r="B149" s="1" t="s">
        <v>216</v>
      </c>
      <c r="C149" s="3">
        <f>IFERROR(-VLOOKUP(A149,'[1]BALANZA JUN 2024'!A:C,3,FALSE),0)</f>
        <v>4837130.71</v>
      </c>
      <c r="D149" s="3">
        <v>1817488.38</v>
      </c>
    </row>
    <row r="150" spans="1:4" x14ac:dyDescent="0.3">
      <c r="A150" s="7" t="s">
        <v>217</v>
      </c>
      <c r="B150" s="1" t="s">
        <v>218</v>
      </c>
      <c r="C150" s="3">
        <f>IFERROR(-VLOOKUP(A150,'[1]BALANZA JUN 2024'!A:C,3,FALSE),0)</f>
        <v>3996787.81</v>
      </c>
      <c r="D150" s="3">
        <v>-222891.61</v>
      </c>
    </row>
    <row r="151" spans="1:4" x14ac:dyDescent="0.3">
      <c r="A151" s="7" t="s">
        <v>219</v>
      </c>
      <c r="B151" s="1" t="s">
        <v>220</v>
      </c>
      <c r="C151" s="3">
        <f>IFERROR(-VLOOKUP(A151,'[1]BALANZA JUN 2024'!A:C,3,FALSE),0)</f>
        <v>1377251.15</v>
      </c>
      <c r="D151" s="3">
        <v>630285.44999999995</v>
      </c>
    </row>
    <row r="152" spans="1:4" x14ac:dyDescent="0.3">
      <c r="A152" s="7" t="s">
        <v>221</v>
      </c>
      <c r="B152" s="1" t="s">
        <v>222</v>
      </c>
      <c r="C152" s="3">
        <f>IFERROR(-VLOOKUP(A152,'[1]BALANZA JUN 2024'!A:C,3,FALSE),0)</f>
        <v>3228899.79</v>
      </c>
      <c r="D152" s="3">
        <v>-4192130.33</v>
      </c>
    </row>
    <row r="153" spans="1:4" x14ac:dyDescent="0.3">
      <c r="A153" s="7" t="s">
        <v>223</v>
      </c>
      <c r="B153" s="1" t="s">
        <v>224</v>
      </c>
      <c r="C153" s="3">
        <f>IFERROR(-VLOOKUP(A153,'[1]BALANZA JUN 2024'!A:C,3,FALSE),0)</f>
        <v>4487079.2</v>
      </c>
      <c r="D153" s="3">
        <v>-7255658.2999999998</v>
      </c>
    </row>
    <row r="154" spans="1:4" x14ac:dyDescent="0.3">
      <c r="A154" s="7" t="s">
        <v>225</v>
      </c>
      <c r="B154" s="1" t="s">
        <v>226</v>
      </c>
      <c r="C154" s="3">
        <f>IFERROR(-VLOOKUP(A154,'[1]BALANZA JUN 2024'!A:C,3,FALSE),0)</f>
        <v>47076.81</v>
      </c>
      <c r="D154" s="3">
        <v>12765075</v>
      </c>
    </row>
    <row r="155" spans="1:4" x14ac:dyDescent="0.3">
      <c r="A155" s="7" t="s">
        <v>227</v>
      </c>
      <c r="B155" s="1" t="s">
        <v>228</v>
      </c>
      <c r="C155" s="3">
        <v>0</v>
      </c>
      <c r="D155" s="3">
        <v>-1281000</v>
      </c>
    </row>
    <row r="156" spans="1:4" x14ac:dyDescent="0.3">
      <c r="A156" s="7" t="s">
        <v>229</v>
      </c>
      <c r="B156" s="1" t="s">
        <v>230</v>
      </c>
      <c r="C156" s="3">
        <f>IFERROR(-VLOOKUP(A156,'[1]BALANZA JUN 2024'!A:C,3,FALSE),0)</f>
        <v>13807.2</v>
      </c>
      <c r="D156" s="3">
        <v>3800</v>
      </c>
    </row>
    <row r="157" spans="1:4" x14ac:dyDescent="0.3">
      <c r="A157" s="7" t="s">
        <v>231</v>
      </c>
      <c r="B157" s="1" t="s">
        <v>232</v>
      </c>
      <c r="C157" s="3">
        <f>IFERROR(-VLOOKUP(A157,'[1]BALANZA JUN 2024'!A:C,3,FALSE),0)</f>
        <v>-600506.55000000005</v>
      </c>
      <c r="D157" s="3">
        <v>-32380.87</v>
      </c>
    </row>
    <row r="158" spans="1:4" x14ac:dyDescent="0.3">
      <c r="A158" s="7" t="s">
        <v>233</v>
      </c>
      <c r="B158" s="1" t="s">
        <v>234</v>
      </c>
      <c r="C158" s="3">
        <f>IFERROR(-VLOOKUP(A158,'[1]BALANZA JUN 2024'!A:C,3,FALSE),0)</f>
        <v>-2124.17</v>
      </c>
      <c r="D158" s="3">
        <v>0</v>
      </c>
    </row>
    <row r="159" spans="1:4" x14ac:dyDescent="0.3">
      <c r="A159" s="7" t="s">
        <v>235</v>
      </c>
      <c r="B159" s="1" t="s">
        <v>236</v>
      </c>
      <c r="C159" s="3">
        <f>IFERROR(-VLOOKUP(A159,'[1]BALANZA JUN 2024'!A:C,3,FALSE),0)</f>
        <v>7157701.3799999999</v>
      </c>
      <c r="D159" s="3">
        <v>24188212.34</v>
      </c>
    </row>
    <row r="160" spans="1:4" x14ac:dyDescent="0.3">
      <c r="A160" s="7" t="s">
        <v>237</v>
      </c>
      <c r="B160" s="1" t="s">
        <v>238</v>
      </c>
      <c r="C160" s="3">
        <f>IFERROR(-VLOOKUP(A160,'[1]BALANZA JUN 2024'!A:C,3,FALSE),0)</f>
        <v>7653528.96</v>
      </c>
      <c r="D160" s="3">
        <v>25406283.280000001</v>
      </c>
    </row>
    <row r="161" spans="1:5" x14ac:dyDescent="0.3">
      <c r="A161" s="7" t="s">
        <v>239</v>
      </c>
      <c r="B161" s="1" t="s">
        <v>240</v>
      </c>
      <c r="C161" s="3">
        <f>IFERROR(-VLOOKUP(A161,'[1]BALANZA JUN 2024'!A:C,3,FALSE),0)</f>
        <v>-725893.21</v>
      </c>
      <c r="D161" s="3">
        <v>82005.039999999994</v>
      </c>
    </row>
    <row r="162" spans="1:5" x14ac:dyDescent="0.3">
      <c r="A162" s="7" t="s">
        <v>241</v>
      </c>
      <c r="B162" s="1" t="s">
        <v>242</v>
      </c>
      <c r="C162" s="3">
        <f>IFERROR(-VLOOKUP(A162,'[1]BALANZA JUN 2024'!A:C,3,FALSE),0)</f>
        <v>551177.85</v>
      </c>
      <c r="D162" s="3">
        <v>92910</v>
      </c>
    </row>
    <row r="163" spans="1:5" x14ac:dyDescent="0.3">
      <c r="A163" s="7" t="s">
        <v>243</v>
      </c>
      <c r="B163" s="1" t="s">
        <v>244</v>
      </c>
      <c r="C163" s="3">
        <f>IFERROR(-VLOOKUP(A163,'[1]BALANZA JUN 2024'!A:C,3,FALSE),0)</f>
        <v>37000</v>
      </c>
      <c r="D163" s="3">
        <v>0</v>
      </c>
    </row>
    <row r="164" spans="1:5" x14ac:dyDescent="0.3">
      <c r="A164" s="7" t="s">
        <v>245</v>
      </c>
      <c r="B164" s="1" t="s">
        <v>246</v>
      </c>
      <c r="C164" s="3">
        <f>IFERROR(-VLOOKUP(A164,'[1]BALANZA JUN 2024'!A:C,3,FALSE),0)</f>
        <v>9390</v>
      </c>
      <c r="D164" s="3">
        <v>2200</v>
      </c>
    </row>
    <row r="165" spans="1:5" x14ac:dyDescent="0.3">
      <c r="A165" s="7" t="s">
        <v>247</v>
      </c>
      <c r="B165" s="1" t="s">
        <v>248</v>
      </c>
      <c r="C165" s="3">
        <v>0</v>
      </c>
      <c r="D165" s="3">
        <v>-6500</v>
      </c>
    </row>
    <row r="166" spans="1:5" x14ac:dyDescent="0.3">
      <c r="A166" s="7" t="s">
        <v>249</v>
      </c>
      <c r="B166" s="1" t="s">
        <v>250</v>
      </c>
      <c r="C166" s="3">
        <f>IFERROR(-VLOOKUP(A166,'[1]BALANZA JUN 2024'!A:C,3,FALSE),0)</f>
        <v>138774.26999999999</v>
      </c>
      <c r="D166" s="3">
        <v>519608.65</v>
      </c>
    </row>
    <row r="167" spans="1:5" x14ac:dyDescent="0.3">
      <c r="A167" s="7" t="s">
        <v>251</v>
      </c>
      <c r="B167" s="1" t="s">
        <v>252</v>
      </c>
      <c r="C167" s="3">
        <f>IFERROR(-VLOOKUP(A167,'[1]BALANZA JUN 2024'!A:C,3,FALSE),0)</f>
        <v>268270.33</v>
      </c>
      <c r="D167" s="3">
        <v>0</v>
      </c>
    </row>
    <row r="168" spans="1:5" x14ac:dyDescent="0.3">
      <c r="A168" s="7" t="s">
        <v>253</v>
      </c>
      <c r="B168" s="1" t="s">
        <v>254</v>
      </c>
      <c r="C168" s="3">
        <v>0</v>
      </c>
      <c r="D168" s="3">
        <v>-34968.94</v>
      </c>
    </row>
    <row r="169" spans="1:5" x14ac:dyDescent="0.3">
      <c r="A169" s="7" t="s">
        <v>255</v>
      </c>
      <c r="B169" s="1" t="s">
        <v>256</v>
      </c>
      <c r="C169" s="3">
        <f>IFERROR(-VLOOKUP(A169,'[1]BALANZA JUN 2024'!A:C,3,FALSE),0)</f>
        <v>906085.49</v>
      </c>
      <c r="D169" s="3">
        <v>780610.39</v>
      </c>
    </row>
    <row r="170" spans="1:5" x14ac:dyDescent="0.3">
      <c r="A170" s="7" t="s">
        <v>257</v>
      </c>
      <c r="B170" s="1" t="s">
        <v>258</v>
      </c>
      <c r="C170" s="3">
        <f>IFERROR(-VLOOKUP(A170,'[1]BALANZA JUN 2024'!A:C,3,FALSE),0)</f>
        <v>48660</v>
      </c>
      <c r="D170" s="3">
        <v>0</v>
      </c>
    </row>
    <row r="171" spans="1:5" x14ac:dyDescent="0.3">
      <c r="A171" s="7" t="s">
        <v>259</v>
      </c>
      <c r="B171" s="1" t="s">
        <v>260</v>
      </c>
      <c r="C171" s="3">
        <f>IFERROR(-VLOOKUP(A171,'[1]BALANZA JUN 2024'!A:C,3,FALSE),0)</f>
        <v>0</v>
      </c>
      <c r="D171" s="3">
        <v>0</v>
      </c>
    </row>
    <row r="172" spans="1:5" s="4" customFormat="1" ht="16.2" thickBot="1" x14ac:dyDescent="0.35">
      <c r="A172" s="17" t="s">
        <v>261</v>
      </c>
      <c r="C172" s="21">
        <f>SUM(C145:C171)</f>
        <v>101715859.31</v>
      </c>
      <c r="D172" s="21">
        <f>SUM(D145:D171)</f>
        <v>92555920.800000012</v>
      </c>
      <c r="E172" s="5"/>
    </row>
    <row r="173" spans="1:5" s="4" customFormat="1" x14ac:dyDescent="0.3">
      <c r="C173" s="5">
        <f>'[1]ESTADO DE SITUACION'!E29-'[1] NOTAS'!C172</f>
        <v>0</v>
      </c>
      <c r="D173" s="5">
        <f>'[1]ESTADO DE SITUACION'!F29-'[1] NOTAS'!D172</f>
        <v>0</v>
      </c>
      <c r="E173" s="5"/>
    </row>
    <row r="174" spans="1:5" s="4" customFormat="1" x14ac:dyDescent="0.3">
      <c r="C174" s="5"/>
      <c r="D174" s="5"/>
      <c r="E174" s="5"/>
    </row>
    <row r="175" spans="1:5" s="4" customFormat="1" x14ac:dyDescent="0.3">
      <c r="C175" s="5"/>
      <c r="D175" s="5"/>
      <c r="E175" s="5"/>
    </row>
    <row r="176" spans="1:5" s="4" customFormat="1" x14ac:dyDescent="0.3">
      <c r="A176" s="17" t="s">
        <v>262</v>
      </c>
      <c r="B176" s="5"/>
      <c r="C176" s="15" t="s">
        <v>1</v>
      </c>
      <c r="D176" s="16" t="s">
        <v>2</v>
      </c>
    </row>
    <row r="177" spans="1:11" s="4" customFormat="1" x14ac:dyDescent="0.3">
      <c r="A177" s="7" t="s">
        <v>263</v>
      </c>
      <c r="C177" s="5"/>
      <c r="D177" s="5"/>
    </row>
    <row r="178" spans="1:11" x14ac:dyDescent="0.3">
      <c r="A178" s="7" t="s">
        <v>264</v>
      </c>
      <c r="B178" s="1" t="s">
        <v>265</v>
      </c>
      <c r="C178" s="3">
        <f>IFERROR(VLOOKUP(A178,'[1]BALANZA JUN 2024'!A:C,3,FALSE),0)</f>
        <v>-4772587</v>
      </c>
      <c r="D178" s="3">
        <f>IFERROR(VLOOKUP(A178,'[1]BALANZA JUN 2024'!A:D,4,FALSE),0)</f>
        <v>-4772587</v>
      </c>
    </row>
    <row r="179" spans="1:11" s="4" customFormat="1" ht="16.2" thickBot="1" x14ac:dyDescent="0.35">
      <c r="A179" s="17" t="s">
        <v>266</v>
      </c>
      <c r="C179" s="21">
        <f>SUM(C178)</f>
        <v>-4772587</v>
      </c>
      <c r="D179" s="21">
        <f>SUM(D178)</f>
        <v>-4772587</v>
      </c>
    </row>
    <row r="180" spans="1:11" s="4" customFormat="1" x14ac:dyDescent="0.3">
      <c r="C180" s="5">
        <f>'[1]ESTADO DE SITUACION'!E33+'[1] NOTAS'!C179</f>
        <v>0</v>
      </c>
      <c r="D180" s="5">
        <f>'[1]ESTADO DE SITUACION'!F33+'[1] NOTAS'!D179</f>
        <v>0</v>
      </c>
    </row>
    <row r="181" spans="1:11" s="4" customFormat="1" ht="48.6" customHeight="1" x14ac:dyDescent="0.3">
      <c r="A181" s="25" t="s">
        <v>172</v>
      </c>
      <c r="B181" s="25"/>
      <c r="C181" s="25"/>
      <c r="D181" s="25"/>
    </row>
    <row r="182" spans="1:11" s="4" customFormat="1" x14ac:dyDescent="0.3">
      <c r="C182" s="5"/>
      <c r="D182" s="5"/>
    </row>
    <row r="183" spans="1:11" s="4" customFormat="1" x14ac:dyDescent="0.3">
      <c r="C183" s="5"/>
      <c r="D183" s="5"/>
    </row>
    <row r="184" spans="1:11" s="4" customFormat="1" x14ac:dyDescent="0.3">
      <c r="A184" s="17" t="s">
        <v>267</v>
      </c>
      <c r="C184" s="15" t="s">
        <v>1</v>
      </c>
      <c r="D184" s="16" t="s">
        <v>2</v>
      </c>
      <c r="F184" s="1"/>
      <c r="G184" s="26"/>
      <c r="H184" s="26"/>
    </row>
    <row r="185" spans="1:11" s="4" customFormat="1" x14ac:dyDescent="0.3">
      <c r="A185" s="7" t="s">
        <v>268</v>
      </c>
      <c r="C185" s="5"/>
      <c r="D185" s="5"/>
      <c r="F185" s="1"/>
      <c r="G185" s="26"/>
      <c r="H185" s="26"/>
    </row>
    <row r="186" spans="1:11" s="4" customFormat="1" x14ac:dyDescent="0.3">
      <c r="B186" s="1" t="s">
        <v>269</v>
      </c>
      <c r="C186" s="26">
        <v>52748933919.339996</v>
      </c>
      <c r="D186" s="26">
        <v>52748933919.339996</v>
      </c>
      <c r="G186" s="27"/>
      <c r="H186" s="27"/>
      <c r="K186" s="28"/>
    </row>
    <row r="187" spans="1:11" s="4" customFormat="1" x14ac:dyDescent="0.3">
      <c r="B187" s="1" t="s">
        <v>3</v>
      </c>
      <c r="C187" s="26">
        <v>0</v>
      </c>
      <c r="D187" s="26">
        <v>0</v>
      </c>
      <c r="G187" s="27"/>
      <c r="H187" s="27"/>
      <c r="K187" s="28"/>
    </row>
    <row r="188" spans="1:11" s="4" customFormat="1" x14ac:dyDescent="0.3">
      <c r="B188" s="1" t="s">
        <v>270</v>
      </c>
      <c r="C188" s="26">
        <v>103674002495.89999</v>
      </c>
      <c r="D188" s="26">
        <v>103674002495.89999</v>
      </c>
      <c r="G188" s="27"/>
      <c r="H188" s="27"/>
      <c r="K188" s="28"/>
    </row>
    <row r="189" spans="1:11" s="4" customFormat="1" x14ac:dyDescent="0.3">
      <c r="B189" s="1" t="s">
        <v>271</v>
      </c>
      <c r="C189" s="26">
        <f>'[1]CAMBIO DE PATRIMONIO'!E21</f>
        <v>-573084871.64999866</v>
      </c>
      <c r="D189" s="26">
        <v>3951959005.1700001</v>
      </c>
      <c r="G189" s="27"/>
      <c r="H189" s="27"/>
      <c r="K189" s="28"/>
    </row>
    <row r="190" spans="1:11" s="4" customFormat="1" x14ac:dyDescent="0.3">
      <c r="B190" s="1" t="s">
        <v>4</v>
      </c>
      <c r="C190" s="26">
        <v>0</v>
      </c>
      <c r="D190" s="26">
        <v>-4000000000</v>
      </c>
      <c r="E190" s="24"/>
      <c r="G190" s="27"/>
      <c r="H190" s="27"/>
      <c r="K190" s="28"/>
    </row>
    <row r="191" spans="1:11" s="4" customFormat="1" x14ac:dyDescent="0.3">
      <c r="B191" s="1" t="s">
        <v>5</v>
      </c>
      <c r="C191" s="26">
        <v>0</v>
      </c>
      <c r="D191" s="26">
        <v>5915543.9199999999</v>
      </c>
      <c r="E191" s="24"/>
      <c r="G191" s="27"/>
      <c r="H191" s="27"/>
      <c r="K191" s="28"/>
    </row>
    <row r="192" spans="1:11" s="4" customFormat="1" x14ac:dyDescent="0.3">
      <c r="B192" s="1" t="s">
        <v>6</v>
      </c>
      <c r="C192" s="26">
        <v>0</v>
      </c>
      <c r="D192" s="26">
        <v>3221069659.7599502</v>
      </c>
      <c r="E192" s="24"/>
      <c r="G192" s="27"/>
      <c r="H192" s="27"/>
      <c r="K192" s="28"/>
    </row>
    <row r="193" spans="1:11" s="4" customFormat="1" x14ac:dyDescent="0.3">
      <c r="B193" s="4" t="s">
        <v>272</v>
      </c>
      <c r="C193" s="27">
        <f>D193+C189</f>
        <v>16212813681.989952</v>
      </c>
      <c r="D193" s="27">
        <f>13606954344.79+D189+D190+D191+D192</f>
        <v>16785898553.63995</v>
      </c>
      <c r="E193" s="24"/>
      <c r="G193" s="27"/>
      <c r="H193" s="27"/>
      <c r="K193" s="28"/>
    </row>
    <row r="194" spans="1:11" s="4" customFormat="1" x14ac:dyDescent="0.3">
      <c r="C194" s="27">
        <f>C186+C187+C188+C193</f>
        <v>172635750097.22995</v>
      </c>
      <c r="D194" s="27">
        <f>D186+D188+D193</f>
        <v>173208834968.87994</v>
      </c>
      <c r="G194" s="27"/>
      <c r="H194" s="27"/>
      <c r="K194" s="28"/>
    </row>
    <row r="195" spans="1:11" s="4" customFormat="1" x14ac:dyDescent="0.3">
      <c r="C195" s="5"/>
      <c r="D195" s="5"/>
      <c r="G195" s="27"/>
      <c r="H195" s="27"/>
      <c r="K195" s="28"/>
    </row>
    <row r="196" spans="1:11" s="4" customFormat="1" ht="18.75" customHeight="1" x14ac:dyDescent="0.3">
      <c r="A196" s="29" t="s">
        <v>273</v>
      </c>
      <c r="B196" s="30"/>
      <c r="C196" s="5"/>
      <c r="D196" s="5"/>
      <c r="F196" s="28"/>
    </row>
    <row r="197" spans="1:11" s="4" customFormat="1" x14ac:dyDescent="0.3">
      <c r="A197" s="1"/>
      <c r="B197" s="1"/>
      <c r="C197" s="5"/>
      <c r="D197" s="5"/>
    </row>
    <row r="198" spans="1:11" s="4" customFormat="1" x14ac:dyDescent="0.3">
      <c r="A198" s="17" t="s">
        <v>274</v>
      </c>
      <c r="B198" s="1"/>
      <c r="C198" s="15" t="s">
        <v>1</v>
      </c>
      <c r="D198" s="16" t="s">
        <v>2</v>
      </c>
    </row>
    <row r="199" spans="1:11" s="4" customFormat="1" x14ac:dyDescent="0.3">
      <c r="A199" s="7" t="s">
        <v>275</v>
      </c>
      <c r="B199" s="1"/>
      <c r="C199" s="5"/>
      <c r="D199" s="5"/>
      <c r="G199" s="24"/>
      <c r="H199" s="24"/>
    </row>
    <row r="200" spans="1:11" s="4" customFormat="1" x14ac:dyDescent="0.3">
      <c r="A200" s="17" t="s">
        <v>276</v>
      </c>
      <c r="B200" s="1"/>
      <c r="C200" s="5"/>
      <c r="D200" s="5"/>
    </row>
    <row r="201" spans="1:11" x14ac:dyDescent="0.3">
      <c r="A201" s="7" t="s">
        <v>277</v>
      </c>
      <c r="B201" s="1" t="s">
        <v>278</v>
      </c>
      <c r="C201" s="3">
        <f>IFERROR(-VLOOKUP(A201,'[1]BALANZA JUN 2024'!A:C,3,FALSE),0)</f>
        <v>0</v>
      </c>
      <c r="D201" s="3">
        <v>131908234</v>
      </c>
    </row>
    <row r="202" spans="1:11" x14ac:dyDescent="0.3">
      <c r="A202" s="7" t="s">
        <v>279</v>
      </c>
      <c r="B202" s="1" t="s">
        <v>280</v>
      </c>
      <c r="C202" s="3">
        <f>IFERROR(-VLOOKUP(A202,'[1]BALANZA JUN 2024'!A:C,3,FALSE),0)</f>
        <v>2224964995.4099998</v>
      </c>
      <c r="D202" s="3">
        <v>2066799346.5899999</v>
      </c>
    </row>
    <row r="203" spans="1:11" x14ac:dyDescent="0.3">
      <c r="A203" s="7" t="s">
        <v>281</v>
      </c>
      <c r="B203" s="1" t="s">
        <v>282</v>
      </c>
      <c r="C203" s="3">
        <f>IFERROR(-VLOOKUP(A203,'[1]BALANZA JUN 2024'!A:C,3,FALSE),0)</f>
        <v>2721380565.1500001</v>
      </c>
      <c r="D203" s="3">
        <v>1459759386</v>
      </c>
    </row>
    <row r="204" spans="1:11" ht="16.5" customHeight="1" x14ac:dyDescent="0.3">
      <c r="A204" s="7" t="s">
        <v>283</v>
      </c>
      <c r="B204" s="1" t="s">
        <v>284</v>
      </c>
      <c r="C204" s="3">
        <f>IFERROR(-VLOOKUP(A204,'[1]BALANZA JUN 2024'!A:C,3,FALSE),0)</f>
        <v>108520117.08</v>
      </c>
      <c r="D204" s="3">
        <v>41078412.219999999</v>
      </c>
    </row>
    <row r="205" spans="1:11" x14ac:dyDescent="0.3">
      <c r="A205" s="7" t="s">
        <v>285</v>
      </c>
      <c r="B205" s="1" t="s">
        <v>286</v>
      </c>
      <c r="C205" s="3">
        <f>IFERROR(-VLOOKUP(A205,'[1]BALANZA JUN 2024'!A:C,3,FALSE),0)</f>
        <v>0</v>
      </c>
      <c r="D205" s="3">
        <v>411024514</v>
      </c>
    </row>
    <row r="206" spans="1:11" x14ac:dyDescent="0.3">
      <c r="A206" s="7" t="s">
        <v>287</v>
      </c>
      <c r="B206" s="1" t="s">
        <v>288</v>
      </c>
      <c r="C206" s="3">
        <f>IFERROR(-VLOOKUP(A206,'[1]BALANZA JUN 2024'!A:C,3,FALSE),0)</f>
        <v>22680338.809999999</v>
      </c>
      <c r="D206" s="3">
        <v>10193612.689999999</v>
      </c>
    </row>
    <row r="207" spans="1:11" x14ac:dyDescent="0.3">
      <c r="A207" s="7" t="s">
        <v>289</v>
      </c>
      <c r="B207" s="1" t="s">
        <v>290</v>
      </c>
      <c r="C207" s="3">
        <f>IFERROR(-VLOOKUP(A207,'[1]BALANZA JUN 2024'!A:C,3,FALSE),0)</f>
        <v>161665954</v>
      </c>
      <c r="D207" s="3">
        <v>383858435.07999998</v>
      </c>
    </row>
    <row r="208" spans="1:11" x14ac:dyDescent="0.3">
      <c r="A208" s="7" t="s">
        <v>291</v>
      </c>
      <c r="B208" s="1" t="s">
        <v>292</v>
      </c>
      <c r="C208" s="3">
        <f>IFERROR(-VLOOKUP(A208,'[1]BALANZA JUN 2024'!A:C,3,FALSE),0)</f>
        <v>595910176.41999996</v>
      </c>
      <c r="D208" s="3">
        <v>738259232.65999997</v>
      </c>
    </row>
    <row r="209" spans="1:4" x14ac:dyDescent="0.3">
      <c r="A209" s="7" t="s">
        <v>293</v>
      </c>
      <c r="B209" s="1" t="s">
        <v>294</v>
      </c>
      <c r="C209" s="3">
        <f>IFERROR(-VLOOKUP(A209,'[1]BALANZA JUN 2024'!A:C,3,FALSE),0)</f>
        <v>763075666.69000006</v>
      </c>
      <c r="D209" s="3">
        <v>1558701545.0799999</v>
      </c>
    </row>
    <row r="210" spans="1:4" x14ac:dyDescent="0.3">
      <c r="A210" s="7" t="s">
        <v>295</v>
      </c>
      <c r="B210" s="1" t="s">
        <v>296</v>
      </c>
      <c r="C210" s="3">
        <f>IFERROR(-VLOOKUP(A210,'[1]BALANZA JUN 2024'!A:C,3,FALSE),0)</f>
        <v>923121.81</v>
      </c>
      <c r="D210" s="3">
        <v>0</v>
      </c>
    </row>
    <row r="211" spans="1:4" x14ac:dyDescent="0.3">
      <c r="A211" s="7" t="s">
        <v>297</v>
      </c>
      <c r="B211" s="1" t="s">
        <v>298</v>
      </c>
      <c r="C211" s="3">
        <f>IFERROR(-VLOOKUP(A211,'[1]BALANZA JUN 2024'!A:C,3,FALSE),0)</f>
        <v>1180850.06</v>
      </c>
      <c r="D211" s="3">
        <v>0</v>
      </c>
    </row>
    <row r="212" spans="1:4" x14ac:dyDescent="0.3">
      <c r="A212" s="7" t="s">
        <v>299</v>
      </c>
      <c r="B212" s="1" t="s">
        <v>300</v>
      </c>
      <c r="C212" s="3">
        <f>IFERROR(-VLOOKUP(A212,'[1]BALANZA JUN 2024'!A:C,3,FALSE),0)</f>
        <v>0</v>
      </c>
      <c r="D212" s="3">
        <v>0</v>
      </c>
    </row>
    <row r="213" spans="1:4" x14ac:dyDescent="0.3">
      <c r="A213" s="7" t="s">
        <v>301</v>
      </c>
      <c r="B213" s="1" t="s">
        <v>302</v>
      </c>
      <c r="C213" s="3">
        <f>IFERROR(-VLOOKUP(A213,'[1]BALANZA JUN 2024'!A:C,3,FALSE),0)</f>
        <v>0</v>
      </c>
      <c r="D213" s="3">
        <v>0</v>
      </c>
    </row>
    <row r="214" spans="1:4" x14ac:dyDescent="0.3">
      <c r="A214" s="7" t="s">
        <v>303</v>
      </c>
      <c r="B214" s="1" t="s">
        <v>304</v>
      </c>
      <c r="C214" s="3">
        <f>IFERROR(-VLOOKUP(A214,'[1]BALANZA JUN 2024'!A:C,3,FALSE),0)</f>
        <v>-205433579</v>
      </c>
      <c r="D214" s="3">
        <v>-234180604.86000001</v>
      </c>
    </row>
    <row r="215" spans="1:4" x14ac:dyDescent="0.3">
      <c r="A215" s="7" t="s">
        <v>305</v>
      </c>
      <c r="B215" s="1" t="s">
        <v>306</v>
      </c>
      <c r="C215" s="3">
        <f>IFERROR(-VLOOKUP(A215,'[1]BALANZA JUN 2024'!A:C,3,FALSE),0)</f>
        <v>6383900.96</v>
      </c>
      <c r="D215" s="3">
        <v>32924285.75</v>
      </c>
    </row>
    <row r="216" spans="1:4" x14ac:dyDescent="0.3">
      <c r="A216" s="7" t="s">
        <v>307</v>
      </c>
      <c r="B216" s="1" t="s">
        <v>308</v>
      </c>
      <c r="C216" s="3">
        <f>IFERROR(-VLOOKUP(A216,'[1]BALANZA JUN 2024'!A:C,3,FALSE),0)</f>
        <v>-350298.21</v>
      </c>
      <c r="D216" s="3">
        <v>-111431.84</v>
      </c>
    </row>
    <row r="217" spans="1:4" x14ac:dyDescent="0.3">
      <c r="A217" s="7" t="s">
        <v>309</v>
      </c>
      <c r="B217" s="1" t="s">
        <v>310</v>
      </c>
      <c r="C217" s="3">
        <f>IFERROR(-VLOOKUP(A217,'[1]BALANZA JUN 2024'!A:C,3,FALSE),0)</f>
        <v>127387777.91</v>
      </c>
      <c r="D217" s="3">
        <v>259665641.68000001</v>
      </c>
    </row>
    <row r="218" spans="1:4" ht="14.25" customHeight="1" x14ac:dyDescent="0.3">
      <c r="A218" s="7" t="s">
        <v>311</v>
      </c>
      <c r="B218" s="1" t="s">
        <v>312</v>
      </c>
      <c r="C218" s="3">
        <f>IFERROR(-VLOOKUP(A218,'[1]BALANZA JUN 2024'!A:C,3,FALSE),0)</f>
        <v>-793952.78</v>
      </c>
      <c r="D218" s="3">
        <v>-3009299.98</v>
      </c>
    </row>
    <row r="219" spans="1:4" s="4" customFormat="1" ht="16.2" thickBot="1" x14ac:dyDescent="0.35">
      <c r="A219" s="17" t="s">
        <v>313</v>
      </c>
      <c r="C219" s="21">
        <f>SUM(C201:C218)</f>
        <v>6527495634.3100004</v>
      </c>
      <c r="D219" s="21">
        <f>SUM(D201:D218)</f>
        <v>6856871309.0700006</v>
      </c>
    </row>
    <row r="220" spans="1:4" s="4" customFormat="1" x14ac:dyDescent="0.3">
      <c r="C220" s="5">
        <f>'[1]ESTADO DE RESULTADOS'!D12-'[1] NOTAS'!C219</f>
        <v>0</v>
      </c>
      <c r="D220" s="5">
        <f>'[1]ESTADO DE RESULTADOS'!E12-'[1] NOTAS'!D219</f>
        <v>0</v>
      </c>
    </row>
    <row r="221" spans="1:4" s="4" customFormat="1" x14ac:dyDescent="0.3">
      <c r="C221" s="5"/>
      <c r="D221" s="5"/>
    </row>
    <row r="222" spans="1:4" s="4" customFormat="1" hidden="1" x14ac:dyDescent="0.3">
      <c r="A222" s="31" t="s">
        <v>314</v>
      </c>
      <c r="B222" s="32"/>
      <c r="C222" s="33">
        <v>2023</v>
      </c>
      <c r="D222" s="34">
        <v>2022</v>
      </c>
    </row>
    <row r="223" spans="1:4" s="4" customFormat="1" hidden="1" x14ac:dyDescent="0.3">
      <c r="A223" s="35" t="s">
        <v>315</v>
      </c>
      <c r="B223" s="32"/>
      <c r="C223" s="36"/>
      <c r="D223" s="36"/>
    </row>
    <row r="224" spans="1:4" s="4" customFormat="1" hidden="1" x14ac:dyDescent="0.3">
      <c r="A224" s="35" t="s">
        <v>316</v>
      </c>
      <c r="B224" s="37" t="s">
        <v>317</v>
      </c>
      <c r="C224" s="38">
        <f>IFERROR(VLOOKUP(A224,'[1]BALANZA JUN 2024'!A:C,3,FALSE),0)</f>
        <v>0</v>
      </c>
      <c r="D224" s="38">
        <f>IFERROR(VLOOKUP(A224,'[1]BALANZA JUN 2024'!A:D,4,FALSE),0)</f>
        <v>0</v>
      </c>
    </row>
    <row r="225" spans="1:4" s="4" customFormat="1" ht="50.25" hidden="1" customHeight="1" x14ac:dyDescent="0.3">
      <c r="A225" s="39" t="s">
        <v>318</v>
      </c>
      <c r="B225" s="40"/>
      <c r="C225" s="41">
        <f>SUM(C224)</f>
        <v>0</v>
      </c>
      <c r="D225" s="41">
        <f>SUM(D224)</f>
        <v>0</v>
      </c>
    </row>
    <row r="226" spans="1:4" s="4" customFormat="1" hidden="1" x14ac:dyDescent="0.3">
      <c r="C226" s="5">
        <f>'[1]ESTADO DE RESULTADOS'!D13+'[1] NOTAS'!C225</f>
        <v>0</v>
      </c>
      <c r="D226" s="5">
        <f>'[1]ESTADO DE RESULTADOS'!E13+'[1] NOTAS'!D225</f>
        <v>0</v>
      </c>
    </row>
    <row r="227" spans="1:4" s="4" customFormat="1" x14ac:dyDescent="0.3">
      <c r="A227" s="42" t="s">
        <v>319</v>
      </c>
      <c r="C227" s="15" t="s">
        <v>1</v>
      </c>
      <c r="D227" s="16" t="s">
        <v>2</v>
      </c>
    </row>
    <row r="228" spans="1:4" s="4" customFormat="1" x14ac:dyDescent="0.3">
      <c r="A228" s="43" t="s">
        <v>320</v>
      </c>
      <c r="C228" s="5"/>
      <c r="D228" s="5"/>
    </row>
    <row r="229" spans="1:4" s="4" customFormat="1" x14ac:dyDescent="0.3">
      <c r="C229" s="5"/>
      <c r="D229" s="5"/>
    </row>
    <row r="230" spans="1:4" x14ac:dyDescent="0.3">
      <c r="A230" s="7" t="s">
        <v>321</v>
      </c>
      <c r="B230" s="1" t="s">
        <v>322</v>
      </c>
      <c r="C230" s="3">
        <f>IFERROR(VLOOKUP(A230,'[1]BALANZA JUN 2024'!A:C,3,FALSE),0)</f>
        <v>0</v>
      </c>
      <c r="D230" s="3">
        <v>-2374.4</v>
      </c>
    </row>
    <row r="231" spans="1:4" x14ac:dyDescent="0.3">
      <c r="A231" s="7" t="s">
        <v>323</v>
      </c>
      <c r="B231" s="1" t="s">
        <v>324</v>
      </c>
      <c r="C231" s="3">
        <f>IFERROR(-VLOOKUP(A231,'[1]BALANZA JUN 2024'!A:C,3,FALSE),0)</f>
        <v>347649.85</v>
      </c>
      <c r="D231" s="3">
        <v>3</v>
      </c>
    </row>
    <row r="232" spans="1:4" x14ac:dyDescent="0.3">
      <c r="A232" s="7" t="s">
        <v>325</v>
      </c>
      <c r="B232" s="1" t="s">
        <v>326</v>
      </c>
      <c r="C232" s="3">
        <f>IFERROR(-VLOOKUP(A232,'[1]BALANZA JUN 2024'!A:C,3,FALSE),0)</f>
        <v>17162691.780000001</v>
      </c>
      <c r="D232" s="3">
        <v>1660.8</v>
      </c>
    </row>
    <row r="233" spans="1:4" x14ac:dyDescent="0.3">
      <c r="A233" s="7" t="s">
        <v>327</v>
      </c>
      <c r="B233" s="1" t="s">
        <v>328</v>
      </c>
      <c r="C233" s="3">
        <f>IFERROR(-VLOOKUP(A233,'[1]BALANZA JUN 2024'!A:C,3,FALSE),0)</f>
        <v>0</v>
      </c>
      <c r="D233" s="3">
        <v>0</v>
      </c>
    </row>
    <row r="234" spans="1:4" x14ac:dyDescent="0.3">
      <c r="A234" s="7" t="s">
        <v>329</v>
      </c>
      <c r="B234" s="1" t="s">
        <v>330</v>
      </c>
      <c r="C234" s="3">
        <f>IFERROR(-VLOOKUP(A234,'[1]BALANZA JUN 2024'!A:C,3,FALSE),0)</f>
        <v>0</v>
      </c>
      <c r="D234" s="3">
        <v>2356130.71</v>
      </c>
    </row>
    <row r="235" spans="1:4" x14ac:dyDescent="0.3">
      <c r="A235" s="7" t="s">
        <v>331</v>
      </c>
      <c r="B235" s="1" t="s">
        <v>332</v>
      </c>
      <c r="C235" s="3">
        <f>IFERROR(-VLOOKUP(A235,'[1]BALANZA JUN 2024'!A:C,3,FALSE),0)</f>
        <v>219181082.03999999</v>
      </c>
      <c r="D235" s="3">
        <v>-8089530.4800000004</v>
      </c>
    </row>
    <row r="236" spans="1:4" x14ac:dyDescent="0.3">
      <c r="A236" s="7" t="s">
        <v>333</v>
      </c>
      <c r="B236" s="1" t="s">
        <v>334</v>
      </c>
      <c r="C236" s="3">
        <f>IFERROR(-VLOOKUP(A236,'[1]BALANZA JUN 2024'!A:C,3,FALSE),0)</f>
        <v>5650.23</v>
      </c>
      <c r="D236" s="3">
        <v>-3805.11</v>
      </c>
    </row>
    <row r="237" spans="1:4" x14ac:dyDescent="0.3">
      <c r="A237" s="7" t="s">
        <v>335</v>
      </c>
      <c r="B237" s="1" t="s">
        <v>336</v>
      </c>
      <c r="C237" s="3">
        <f>IFERROR(-VLOOKUP(A237,'[1]BALANZA JUN 2024'!A:C,3,FALSE),0)</f>
        <v>2363022119.1599998</v>
      </c>
      <c r="D237" s="3">
        <v>-28398294.219999999</v>
      </c>
    </row>
    <row r="238" spans="1:4" x14ac:dyDescent="0.3">
      <c r="A238" s="7" t="s">
        <v>337</v>
      </c>
      <c r="B238" s="1" t="s">
        <v>338</v>
      </c>
      <c r="C238" s="3">
        <v>0</v>
      </c>
      <c r="D238" s="3">
        <v>1194338252.1500001</v>
      </c>
    </row>
    <row r="239" spans="1:4" x14ac:dyDescent="0.3">
      <c r="A239" s="7" t="s">
        <v>339</v>
      </c>
      <c r="B239" s="1" t="s">
        <v>340</v>
      </c>
      <c r="C239" s="3">
        <v>0</v>
      </c>
      <c r="D239" s="3">
        <v>134.83000000000001</v>
      </c>
    </row>
    <row r="240" spans="1:4" x14ac:dyDescent="0.3">
      <c r="A240" s="7" t="s">
        <v>341</v>
      </c>
      <c r="B240" s="1" t="s">
        <v>342</v>
      </c>
      <c r="C240" s="3">
        <f>IFERROR(-VLOOKUP(A240,'[1]BALANZA JUN 2024'!A:C,3,FALSE),0)</f>
        <v>2810792.78</v>
      </c>
      <c r="D240" s="3">
        <v>2925398.24</v>
      </c>
    </row>
    <row r="241" spans="1:4" s="4" customFormat="1" ht="16.2" thickBot="1" x14ac:dyDescent="0.35">
      <c r="A241" s="17" t="s">
        <v>343</v>
      </c>
      <c r="C241" s="21">
        <f>SUM(C230:C240)</f>
        <v>2602529985.8400002</v>
      </c>
      <c r="D241" s="21">
        <f>SUM(D230:D240)</f>
        <v>1163127575.52</v>
      </c>
    </row>
    <row r="242" spans="1:4" s="4" customFormat="1" x14ac:dyDescent="0.3">
      <c r="A242" s="17"/>
      <c r="C242" s="5">
        <f>'[1]ESTADO DE RESULTADOS'!D14-'[1] NOTAS'!C241</f>
        <v>0</v>
      </c>
      <c r="D242" s="5">
        <f>'[1]ESTADO DE RESULTADOS'!E14-'[1] NOTAS'!D241</f>
        <v>0</v>
      </c>
    </row>
    <row r="243" spans="1:4" x14ac:dyDescent="0.3">
      <c r="C243" s="3"/>
      <c r="D243" s="3"/>
    </row>
    <row r="244" spans="1:4" x14ac:dyDescent="0.3">
      <c r="A244" s="17" t="s">
        <v>344</v>
      </c>
      <c r="C244" s="15" t="s">
        <v>1</v>
      </c>
      <c r="D244" s="16" t="s">
        <v>2</v>
      </c>
    </row>
    <row r="245" spans="1:4" s="4" customFormat="1" x14ac:dyDescent="0.3">
      <c r="A245" s="7" t="s">
        <v>345</v>
      </c>
      <c r="C245" s="5"/>
      <c r="D245" s="5"/>
    </row>
    <row r="246" spans="1:4" x14ac:dyDescent="0.3">
      <c r="C246" s="3"/>
      <c r="D246" s="3"/>
    </row>
    <row r="247" spans="1:4" x14ac:dyDescent="0.3">
      <c r="A247" s="7" t="s">
        <v>346</v>
      </c>
      <c r="B247" s="1" t="s">
        <v>347</v>
      </c>
      <c r="C247" s="3">
        <f>IFERROR(VLOOKUP(A247,'[1]BALANZA JUN 2024'!A:C,3,FALSE),0)</f>
        <v>227162635.66999999</v>
      </c>
      <c r="D247" s="3">
        <v>186597977.58000001</v>
      </c>
    </row>
    <row r="248" spans="1:4" x14ac:dyDescent="0.3">
      <c r="A248" s="7" t="s">
        <v>348</v>
      </c>
      <c r="B248" s="1" t="s">
        <v>349</v>
      </c>
      <c r="C248" s="3">
        <f>IFERROR(VLOOKUP(A248,'[1]BALANZA JUN 2024'!A:C,3,FALSE),0)</f>
        <v>28521717.84</v>
      </c>
      <c r="D248" s="3">
        <v>28621443.48</v>
      </c>
    </row>
    <row r="249" spans="1:4" x14ac:dyDescent="0.3">
      <c r="A249" s="7" t="s">
        <v>350</v>
      </c>
      <c r="B249" s="1" t="s">
        <v>351</v>
      </c>
      <c r="C249" s="3">
        <f>IFERROR(VLOOKUP(A249,'[1]BALANZA JUN 2024'!A:C,3,FALSE),0)</f>
        <v>58827950</v>
      </c>
      <c r="D249" s="3">
        <v>50553158.200000003</v>
      </c>
    </row>
    <row r="250" spans="1:4" x14ac:dyDescent="0.3">
      <c r="A250" s="7" t="s">
        <v>352</v>
      </c>
      <c r="B250" s="1" t="s">
        <v>353</v>
      </c>
      <c r="C250" s="3">
        <f>IFERROR(VLOOKUP(A250,'[1]BALANZA JUN 2024'!A:C,3,FALSE),0)</f>
        <v>9600093.6199999992</v>
      </c>
      <c r="D250" s="3">
        <v>6935480</v>
      </c>
    </row>
    <row r="251" spans="1:4" x14ac:dyDescent="0.3">
      <c r="A251" s="7" t="s">
        <v>354</v>
      </c>
      <c r="B251" s="1" t="s">
        <v>355</v>
      </c>
      <c r="C251" s="3">
        <f>IFERROR(VLOOKUP(A251,'[1]BALANZA JUN 2024'!A:C,3,FALSE),0)</f>
        <v>20030.099999999999</v>
      </c>
      <c r="D251" s="3">
        <v>1028926.53</v>
      </c>
    </row>
    <row r="252" spans="1:4" x14ac:dyDescent="0.3">
      <c r="A252" s="7" t="s">
        <v>356</v>
      </c>
      <c r="B252" s="1" t="s">
        <v>357</v>
      </c>
      <c r="C252" s="3">
        <f>IFERROR(VLOOKUP(A252,'[1]BALANZA JUN 2024'!A:C,3,FALSE),0)</f>
        <v>1300000</v>
      </c>
      <c r="D252" s="3">
        <v>1100000</v>
      </c>
    </row>
    <row r="253" spans="1:4" x14ac:dyDescent="0.3">
      <c r="A253" s="7" t="s">
        <v>358</v>
      </c>
      <c r="B253" s="1" t="s">
        <v>359</v>
      </c>
      <c r="C253" s="3">
        <f>IFERROR(VLOOKUP(A253,'[1]BALANZA JUN 2024'!A:C,3,FALSE),0)</f>
        <v>12029796.17</v>
      </c>
      <c r="D253" s="3">
        <v>10396166.18</v>
      </c>
    </row>
    <row r="254" spans="1:4" x14ac:dyDescent="0.3">
      <c r="A254" s="7" t="s">
        <v>360</v>
      </c>
      <c r="B254" s="1" t="s">
        <v>361</v>
      </c>
      <c r="C254" s="3">
        <f>IFERROR(VLOOKUP(A254,'[1]BALANZA JUN 2024'!A:C,3,FALSE),0)</f>
        <v>65338.21</v>
      </c>
      <c r="D254" s="3">
        <v>0</v>
      </c>
    </row>
    <row r="255" spans="1:4" x14ac:dyDescent="0.3">
      <c r="A255" s="7" t="s">
        <v>362</v>
      </c>
      <c r="B255" s="1" t="s">
        <v>363</v>
      </c>
      <c r="C255" s="3">
        <f>IFERROR(VLOOKUP(A255,'[1]BALANZA JUN 2024'!A:C,3,FALSE),0)</f>
        <v>0</v>
      </c>
      <c r="D255" s="3">
        <v>0</v>
      </c>
    </row>
    <row r="256" spans="1:4" x14ac:dyDescent="0.3">
      <c r="A256" s="7" t="s">
        <v>364</v>
      </c>
      <c r="B256" s="1" t="s">
        <v>365</v>
      </c>
      <c r="C256" s="3">
        <f>IFERROR(VLOOKUP(A256,'[1]BALANZA JUN 2024'!A:C,3,FALSE),0)</f>
        <v>0</v>
      </c>
      <c r="D256" s="3">
        <v>0</v>
      </c>
    </row>
    <row r="257" spans="1:4" x14ac:dyDescent="0.3">
      <c r="A257" s="7" t="s">
        <v>366</v>
      </c>
      <c r="B257" s="1" t="s">
        <v>367</v>
      </c>
      <c r="C257" s="3">
        <f>IFERROR(VLOOKUP(A257,'[1]BALANZA JUN 2024'!A:C,3,FALSE),0)</f>
        <v>24780</v>
      </c>
      <c r="D257" s="3">
        <v>633039</v>
      </c>
    </row>
    <row r="258" spans="1:4" x14ac:dyDescent="0.3">
      <c r="A258" s="7" t="s">
        <v>368</v>
      </c>
      <c r="B258" s="1" t="s">
        <v>369</v>
      </c>
      <c r="C258" s="3">
        <f>IFERROR(VLOOKUP(A258,'[1]BALANZA JUN 2024'!A:C,3,FALSE),0)</f>
        <v>0</v>
      </c>
      <c r="D258" s="3">
        <v>0</v>
      </c>
    </row>
    <row r="259" spans="1:4" x14ac:dyDescent="0.3">
      <c r="A259" s="7" t="s">
        <v>370</v>
      </c>
      <c r="B259" s="1" t="s">
        <v>371</v>
      </c>
      <c r="C259" s="3">
        <f>IFERROR(VLOOKUP(A259,'[1]BALANZA JUN 2024'!A:C,3,FALSE),0)</f>
        <v>26158923.690000001</v>
      </c>
      <c r="D259" s="3">
        <v>22065679.260000002</v>
      </c>
    </row>
    <row r="260" spans="1:4" x14ac:dyDescent="0.3">
      <c r="A260" s="7" t="s">
        <v>372</v>
      </c>
      <c r="B260" s="1" t="s">
        <v>373</v>
      </c>
      <c r="C260" s="3">
        <f>IFERROR(VLOOKUP(A260,'[1]BALANZA JUN 2024'!A:C,3,FALSE),0)</f>
        <v>9187352.5999999996</v>
      </c>
      <c r="D260" s="3">
        <v>12550733.73</v>
      </c>
    </row>
    <row r="261" spans="1:4" x14ac:dyDescent="0.3">
      <c r="A261" s="7" t="s">
        <v>374</v>
      </c>
      <c r="B261" s="1" t="s">
        <v>375</v>
      </c>
      <c r="C261" s="3">
        <f>IFERROR(VLOOKUP(A261,'[1]BALANZA JUN 2024'!A:C,3,FALSE),0)</f>
        <v>86894.48</v>
      </c>
      <c r="D261" s="3">
        <v>290078.43</v>
      </c>
    </row>
    <row r="262" spans="1:4" x14ac:dyDescent="0.3">
      <c r="A262" s="7" t="s">
        <v>376</v>
      </c>
      <c r="B262" s="1" t="s">
        <v>377</v>
      </c>
      <c r="C262" s="3">
        <f>IFERROR(VLOOKUP(A262,'[1]BALANZA JUN 2024'!A:C,3,FALSE),0)</f>
        <v>13823975.880000001</v>
      </c>
      <c r="D262" s="3">
        <v>10984962.140000001</v>
      </c>
    </row>
    <row r="263" spans="1:4" x14ac:dyDescent="0.3">
      <c r="A263" s="7" t="s">
        <v>378</v>
      </c>
      <c r="B263" s="1" t="s">
        <v>379</v>
      </c>
      <c r="C263" s="3">
        <f>IFERROR(VLOOKUP(A263,'[1]BALANZA JUN 2024'!A:C,3,FALSE),0)</f>
        <v>13804507.539999999</v>
      </c>
      <c r="D263" s="3">
        <v>10969492.07</v>
      </c>
    </row>
    <row r="264" spans="1:4" x14ac:dyDescent="0.3">
      <c r="A264" s="7" t="s">
        <v>380</v>
      </c>
      <c r="B264" s="1" t="s">
        <v>381</v>
      </c>
      <c r="C264" s="3">
        <f>IFERROR(VLOOKUP(A264,'[1]BALANZA JUN 2024'!A:C,3,FALSE),0)</f>
        <v>11491534.68</v>
      </c>
      <c r="D264" s="3">
        <v>9138575.8100000005</v>
      </c>
    </row>
    <row r="265" spans="1:4" x14ac:dyDescent="0.3">
      <c r="A265" s="7" t="s">
        <v>382</v>
      </c>
      <c r="B265" s="1" t="s">
        <v>383</v>
      </c>
      <c r="C265" s="3">
        <f>IFERROR(VLOOKUP(A265,'[1]BALANZA JUN 2024'!A:C,3,FALSE),0)</f>
        <v>29286.02</v>
      </c>
      <c r="D265" s="3">
        <v>16760.34</v>
      </c>
    </row>
    <row r="266" spans="1:4" x14ac:dyDescent="0.3">
      <c r="A266" s="7" t="s">
        <v>384</v>
      </c>
      <c r="B266" s="1" t="s">
        <v>385</v>
      </c>
      <c r="C266" s="3">
        <f>IFERROR(VLOOKUP(A266,'[1]BALANZA JUN 2024'!A:C,3,FALSE),0)</f>
        <v>500</v>
      </c>
      <c r="D266" s="3">
        <v>220</v>
      </c>
    </row>
    <row r="267" spans="1:4" x14ac:dyDescent="0.3">
      <c r="A267" s="7" t="s">
        <v>386</v>
      </c>
      <c r="B267" s="1" t="s">
        <v>387</v>
      </c>
      <c r="C267" s="3">
        <f>IFERROR(VLOOKUP(A267,'[1]BALANZA JUN 2024'!A:C,3,FALSE),0)</f>
        <v>453540.26</v>
      </c>
      <c r="D267" s="3">
        <v>356802.39</v>
      </c>
    </row>
    <row r="268" spans="1:4" x14ac:dyDescent="0.3">
      <c r="A268" s="7" t="s">
        <v>388</v>
      </c>
      <c r="B268" s="1" t="s">
        <v>389</v>
      </c>
      <c r="C268" s="3">
        <f>IFERROR(VLOOKUP(A268,'[1]BALANZA JUN 2024'!A:C,3,FALSE),0)</f>
        <v>0</v>
      </c>
      <c r="D268" s="3">
        <v>0</v>
      </c>
    </row>
    <row r="269" spans="1:4" x14ac:dyDescent="0.3">
      <c r="A269" s="7" t="s">
        <v>390</v>
      </c>
      <c r="B269" s="1" t="s">
        <v>391</v>
      </c>
      <c r="C269" s="3">
        <f>IFERROR(VLOOKUP(A269,'[1]BALANZA JUN 2024'!A:C,3,FALSE),0)</f>
        <v>319665.88</v>
      </c>
      <c r="D269" s="3">
        <v>341072.7</v>
      </c>
    </row>
    <row r="270" spans="1:4" x14ac:dyDescent="0.3">
      <c r="A270" s="7" t="s">
        <v>392</v>
      </c>
      <c r="B270" s="1" t="s">
        <v>393</v>
      </c>
      <c r="C270" s="3">
        <f>IFERROR(VLOOKUP(A270,'[1]BALANZA JUN 2024'!A:C,3,FALSE),0)</f>
        <v>50837.19</v>
      </c>
      <c r="D270" s="3">
        <v>372633.06</v>
      </c>
    </row>
    <row r="271" spans="1:4" x14ac:dyDescent="0.3">
      <c r="A271" s="7" t="s">
        <v>394</v>
      </c>
      <c r="B271" s="1" t="s">
        <v>395</v>
      </c>
      <c r="C271" s="3">
        <f>IFERROR(VLOOKUP(A271,'[1]BALANZA JUN 2024'!A:C,3,FALSE),0)</f>
        <v>433.84</v>
      </c>
      <c r="D271" s="3">
        <v>174741.2</v>
      </c>
    </row>
    <row r="272" spans="1:4" x14ac:dyDescent="0.3">
      <c r="A272" s="7" t="s">
        <v>396</v>
      </c>
      <c r="B272" s="1" t="s">
        <v>397</v>
      </c>
      <c r="C272" s="3">
        <f>IFERROR(VLOOKUP(A272,'[1]BALANZA JUN 2024'!A:C,3,FALSE),0)</f>
        <v>0</v>
      </c>
      <c r="D272" s="3">
        <v>0</v>
      </c>
    </row>
    <row r="273" spans="1:4" x14ac:dyDescent="0.3">
      <c r="A273" s="7" t="s">
        <v>398</v>
      </c>
      <c r="B273" s="1" t="s">
        <v>399</v>
      </c>
      <c r="C273" s="3">
        <f>IFERROR(VLOOKUP(A273,'[1]BALANZA JUN 2024'!A:C,3,FALSE),0)</f>
        <v>0</v>
      </c>
      <c r="D273" s="3">
        <v>679.8</v>
      </c>
    </row>
    <row r="274" spans="1:4" x14ac:dyDescent="0.3">
      <c r="A274" s="7" t="s">
        <v>400</v>
      </c>
      <c r="B274" s="1" t="s">
        <v>401</v>
      </c>
      <c r="C274" s="3">
        <f>IFERROR(VLOOKUP(A274,'[1]BALANZA JUN 2024'!A:C,3,FALSE),0)</f>
        <v>65501.69</v>
      </c>
      <c r="D274" s="3">
        <v>302700.32</v>
      </c>
    </row>
    <row r="275" spans="1:4" x14ac:dyDescent="0.3">
      <c r="A275" s="7" t="s">
        <v>402</v>
      </c>
      <c r="B275" s="1" t="s">
        <v>403</v>
      </c>
      <c r="C275" s="3">
        <f>IFERROR(VLOOKUP(A275,'[1]BALANZA JUN 2024'!A:C,3,FALSE),0)</f>
        <v>767058.51</v>
      </c>
      <c r="D275" s="3">
        <v>1317983.44</v>
      </c>
    </row>
    <row r="276" spans="1:4" x14ac:dyDescent="0.3">
      <c r="A276" s="7" t="s">
        <v>404</v>
      </c>
      <c r="B276" s="1" t="s">
        <v>405</v>
      </c>
      <c r="C276" s="3">
        <f>IFERROR(VLOOKUP(A276,'[1]BALANZA JUN 2024'!A:C,3,FALSE),0)</f>
        <v>0</v>
      </c>
      <c r="D276" s="3">
        <v>0</v>
      </c>
    </row>
    <row r="277" spans="1:4" x14ac:dyDescent="0.3">
      <c r="A277" s="7" t="s">
        <v>406</v>
      </c>
      <c r="B277" s="1" t="s">
        <v>407</v>
      </c>
      <c r="C277" s="3">
        <f>IFERROR(VLOOKUP(A277,'[1]BALANZA JUN 2024'!A:C,3,FALSE),0)</f>
        <v>3458</v>
      </c>
      <c r="D277" s="3">
        <v>24397.68</v>
      </c>
    </row>
    <row r="278" spans="1:4" x14ac:dyDescent="0.3">
      <c r="A278" s="7" t="s">
        <v>408</v>
      </c>
      <c r="B278" s="1" t="s">
        <v>409</v>
      </c>
      <c r="C278" s="3">
        <f>IFERROR(VLOOKUP(A278,'[1]BALANZA JUN 2024'!A:C,3,FALSE),0)</f>
        <v>0</v>
      </c>
      <c r="D278" s="3">
        <v>0</v>
      </c>
    </row>
    <row r="279" spans="1:4" x14ac:dyDescent="0.3">
      <c r="A279" s="7" t="s">
        <v>410</v>
      </c>
      <c r="B279" s="1" t="s">
        <v>411</v>
      </c>
      <c r="C279" s="3">
        <f>IFERROR(VLOOKUP(A279,'[1]BALANZA JUN 2024'!A:C,3,FALSE),0)</f>
        <v>16408.34</v>
      </c>
      <c r="D279" s="3">
        <v>40253.089999999997</v>
      </c>
    </row>
    <row r="280" spans="1:4" x14ac:dyDescent="0.3">
      <c r="A280" s="7" t="s">
        <v>412</v>
      </c>
      <c r="B280" s="1" t="s">
        <v>413</v>
      </c>
      <c r="C280" s="3">
        <f>IFERROR(VLOOKUP(A280,'[1]BALANZA JUN 2024'!A:C,3,FALSE),0)</f>
        <v>376328.3</v>
      </c>
      <c r="D280" s="3">
        <v>434010.09</v>
      </c>
    </row>
    <row r="281" spans="1:4" x14ac:dyDescent="0.3">
      <c r="A281" s="7" t="s">
        <v>414</v>
      </c>
      <c r="B281" s="1" t="s">
        <v>415</v>
      </c>
      <c r="C281" s="3">
        <f>IFERROR(VLOOKUP(A281,'[1]BALANZA JUN 2024'!A:C,3,FALSE),0)</f>
        <v>0</v>
      </c>
      <c r="D281" s="3">
        <v>0</v>
      </c>
    </row>
    <row r="282" spans="1:4" x14ac:dyDescent="0.3">
      <c r="A282" s="7" t="s">
        <v>416</v>
      </c>
      <c r="B282" s="1" t="s">
        <v>417</v>
      </c>
      <c r="C282" s="3">
        <f>IFERROR(VLOOKUP(A282,'[1]BALANZA JUN 2024'!A:C,3,FALSE),0)</f>
        <v>15532.21</v>
      </c>
      <c r="D282" s="3">
        <v>29863.58</v>
      </c>
    </row>
    <row r="283" spans="1:4" x14ac:dyDescent="0.3">
      <c r="A283" s="7" t="s">
        <v>418</v>
      </c>
      <c r="B283" s="1" t="s">
        <v>419</v>
      </c>
      <c r="C283" s="3">
        <f>IFERROR(VLOOKUP(A283,'[1]BALANZA JUN 2024'!A:C,3,FALSE),0)</f>
        <v>0</v>
      </c>
      <c r="D283" s="3">
        <v>70415.320000000007</v>
      </c>
    </row>
    <row r="284" spans="1:4" x14ac:dyDescent="0.3">
      <c r="A284" s="7" t="s">
        <v>420</v>
      </c>
      <c r="B284" s="1" t="s">
        <v>421</v>
      </c>
      <c r="C284" s="3">
        <f>IFERROR(VLOOKUP(A284,'[1]BALANZA JUN 2024'!A:C,3,FALSE),0)</f>
        <v>517763.35</v>
      </c>
      <c r="D284" s="3">
        <v>301140.61</v>
      </c>
    </row>
    <row r="285" spans="1:4" x14ac:dyDescent="0.3">
      <c r="A285" s="7" t="s">
        <v>422</v>
      </c>
      <c r="B285" s="1" t="s">
        <v>423</v>
      </c>
      <c r="C285" s="3">
        <f>IFERROR(VLOOKUP(A285,'[1]BALANZA JUN 2024'!A:C,3,FALSE),0)</f>
        <v>0</v>
      </c>
      <c r="D285" s="3">
        <v>0</v>
      </c>
    </row>
    <row r="286" spans="1:4" x14ac:dyDescent="0.3">
      <c r="A286" s="7" t="s">
        <v>424</v>
      </c>
      <c r="B286" s="1" t="s">
        <v>425</v>
      </c>
      <c r="C286" s="3">
        <f>IFERROR(VLOOKUP(A286,'[1]BALANZA JUN 2024'!A:C,3,FALSE),0)</f>
        <v>198920</v>
      </c>
      <c r="D286" s="3">
        <v>221135</v>
      </c>
    </row>
    <row r="287" spans="1:4" x14ac:dyDescent="0.3">
      <c r="A287" s="7" t="s">
        <v>426</v>
      </c>
      <c r="B287" s="1" t="s">
        <v>427</v>
      </c>
      <c r="C287" s="3">
        <f>IFERROR(VLOOKUP(A287,'[1]BALANZA JUN 2024'!A:C,3,FALSE),0)</f>
        <v>54460.01</v>
      </c>
      <c r="D287" s="3">
        <v>86040.07</v>
      </c>
    </row>
    <row r="288" spans="1:4" x14ac:dyDescent="0.3">
      <c r="A288" s="7" t="s">
        <v>428</v>
      </c>
      <c r="B288" s="1" t="s">
        <v>429</v>
      </c>
      <c r="C288" s="3">
        <f>IFERROR(VLOOKUP(A288,'[1]BALANZA JUN 2024'!A:C,3,FALSE),0)</f>
        <v>20448.72</v>
      </c>
      <c r="D288" s="3">
        <v>80435.97</v>
      </c>
    </row>
    <row r="289" spans="1:4" x14ac:dyDescent="0.3">
      <c r="A289" s="7" t="s">
        <v>430</v>
      </c>
      <c r="B289" s="1" t="s">
        <v>431</v>
      </c>
      <c r="C289" s="3">
        <f>IFERROR(VLOOKUP(A289,'[1]BALANZA JUN 2024'!A:C,3,FALSE),0)</f>
        <v>0</v>
      </c>
      <c r="D289" s="3">
        <v>0</v>
      </c>
    </row>
    <row r="290" spans="1:4" x14ac:dyDescent="0.3">
      <c r="A290" s="7" t="s">
        <v>432</v>
      </c>
      <c r="B290" s="1" t="s">
        <v>433</v>
      </c>
      <c r="C290" s="3">
        <f>IFERROR(VLOOKUP(A290,'[1]BALANZA JUN 2024'!A:C,3,FALSE),0)</f>
        <v>626.04</v>
      </c>
      <c r="D290" s="3">
        <v>39971.129999999997</v>
      </c>
    </row>
    <row r="291" spans="1:4" x14ac:dyDescent="0.3">
      <c r="A291" s="7" t="s">
        <v>434</v>
      </c>
      <c r="B291" s="1" t="s">
        <v>435</v>
      </c>
      <c r="C291" s="3">
        <f>IFERROR(VLOOKUP(A291,'[1]BALANZA JUN 2024'!A:C,3,FALSE),0)</f>
        <v>258065.14</v>
      </c>
      <c r="D291" s="3">
        <v>444708.77</v>
      </c>
    </row>
    <row r="292" spans="1:4" x14ac:dyDescent="0.3">
      <c r="A292" s="7" t="s">
        <v>436</v>
      </c>
      <c r="B292" s="1" t="s">
        <v>437</v>
      </c>
      <c r="C292" s="3">
        <f>IFERROR(VLOOKUP(A292,'[1]BALANZA JUN 2024'!A:C,3,FALSE),0)</f>
        <v>6989733.2400000002</v>
      </c>
      <c r="D292" s="3">
        <v>3943690.26</v>
      </c>
    </row>
    <row r="293" spans="1:4" x14ac:dyDescent="0.3">
      <c r="A293" s="7" t="s">
        <v>438</v>
      </c>
      <c r="B293" s="1" t="s">
        <v>439</v>
      </c>
      <c r="C293" s="3">
        <f>IFERROR(VLOOKUP(A293,'[1]BALANZA JUN 2024'!A:C,3,FALSE),0)</f>
        <v>0</v>
      </c>
      <c r="D293" s="3">
        <v>11572.4</v>
      </c>
    </row>
    <row r="294" spans="1:4" x14ac:dyDescent="0.3">
      <c r="A294" s="7" t="s">
        <v>440</v>
      </c>
      <c r="B294" s="1" t="s">
        <v>441</v>
      </c>
      <c r="C294" s="3">
        <f>IFERROR(VLOOKUP(A294,'[1]BALANZA JUN 2024'!A:C,3,FALSE),0)</f>
        <v>370</v>
      </c>
      <c r="D294" s="3">
        <v>270</v>
      </c>
    </row>
    <row r="295" spans="1:4" x14ac:dyDescent="0.3">
      <c r="A295" s="7" t="s">
        <v>442</v>
      </c>
      <c r="B295" s="1" t="s">
        <v>443</v>
      </c>
      <c r="C295" s="3">
        <f>IFERROR(VLOOKUP(A295,'[1]BALANZA JUN 2024'!A:C,3,FALSE),0)</f>
        <v>0</v>
      </c>
      <c r="D295" s="3">
        <v>319613.62</v>
      </c>
    </row>
    <row r="296" spans="1:4" x14ac:dyDescent="0.3">
      <c r="A296" s="7" t="s">
        <v>444</v>
      </c>
      <c r="B296" s="1" t="s">
        <v>445</v>
      </c>
      <c r="C296" s="3">
        <f>IFERROR(VLOOKUP(A296,'[1]BALANZA JUN 2024'!A:C,3,FALSE),0)</f>
        <v>0</v>
      </c>
      <c r="D296" s="3">
        <v>0</v>
      </c>
    </row>
    <row r="297" spans="1:4" x14ac:dyDescent="0.3">
      <c r="A297" s="7" t="s">
        <v>446</v>
      </c>
      <c r="B297" s="1" t="s">
        <v>447</v>
      </c>
      <c r="C297" s="3">
        <f>IFERROR(VLOOKUP(A297,'[1]BALANZA JUN 2024'!A:C,3,FALSE),0)</f>
        <v>10216773.859999999</v>
      </c>
      <c r="D297" s="3">
        <v>8790569.1199999992</v>
      </c>
    </row>
    <row r="298" spans="1:4" x14ac:dyDescent="0.3">
      <c r="A298" s="7" t="s">
        <v>448</v>
      </c>
      <c r="B298" s="1" t="s">
        <v>449</v>
      </c>
      <c r="C298" s="3">
        <f>IFERROR(VLOOKUP(A298,'[1]BALANZA JUN 2024'!A:C,3,FALSE),0)</f>
        <v>1707007.19</v>
      </c>
      <c r="D298" s="3">
        <v>4413472.66</v>
      </c>
    </row>
    <row r="299" spans="1:4" x14ac:dyDescent="0.3">
      <c r="A299" s="7" t="s">
        <v>450</v>
      </c>
      <c r="B299" s="1" t="s">
        <v>451</v>
      </c>
      <c r="C299" s="3">
        <f>IFERROR(VLOOKUP(A299,'[1]BALANZA JUN 2024'!A:C,3,FALSE),0)</f>
        <v>211714.2</v>
      </c>
      <c r="D299" s="3">
        <v>303810.39</v>
      </c>
    </row>
    <row r="300" spans="1:4" x14ac:dyDescent="0.3">
      <c r="A300" s="7" t="s">
        <v>452</v>
      </c>
      <c r="B300" s="1" t="s">
        <v>113</v>
      </c>
      <c r="C300" s="3">
        <f>IFERROR(VLOOKUP(A300,'[1]BALANZA JUN 2024'!A:C,3,FALSE),0)</f>
        <v>1682933.97</v>
      </c>
      <c r="D300" s="3">
        <v>2139405.6800000002</v>
      </c>
    </row>
    <row r="301" spans="1:4" x14ac:dyDescent="0.3">
      <c r="A301" s="7" t="s">
        <v>453</v>
      </c>
      <c r="B301" s="1" t="s">
        <v>454</v>
      </c>
      <c r="C301" s="3">
        <f>IFERROR(VLOOKUP(A301,'[1]BALANZA JUN 2024'!A:C,3,FALSE),0)</f>
        <v>0</v>
      </c>
      <c r="D301" s="3">
        <v>0</v>
      </c>
    </row>
    <row r="302" spans="1:4" x14ac:dyDescent="0.3">
      <c r="A302" s="7" t="s">
        <v>455</v>
      </c>
      <c r="B302" s="1" t="s">
        <v>456</v>
      </c>
      <c r="C302" s="3">
        <f>IFERROR(VLOOKUP(A302,'[1]BALANZA JUN 2024'!A:C,3,FALSE),0)</f>
        <v>43903.4</v>
      </c>
      <c r="D302" s="3">
        <v>655482.23</v>
      </c>
    </row>
    <row r="303" spans="1:4" x14ac:dyDescent="0.3">
      <c r="A303" s="7" t="s">
        <v>457</v>
      </c>
      <c r="B303" s="1" t="s">
        <v>149</v>
      </c>
      <c r="C303" s="3">
        <f>IFERROR(VLOOKUP(A303,'[1]BALANZA JUN 2024'!A:C,3,FALSE),0)</f>
        <v>170105.19</v>
      </c>
      <c r="D303" s="3">
        <v>856411.83</v>
      </c>
    </row>
    <row r="304" spans="1:4" x14ac:dyDescent="0.3">
      <c r="A304" s="7" t="s">
        <v>458</v>
      </c>
      <c r="B304" s="1" t="s">
        <v>459</v>
      </c>
      <c r="C304" s="3">
        <f>IFERROR(VLOOKUP(A304,'[1]BALANZA JUN 2024'!A:C,3,FALSE),0)</f>
        <v>0</v>
      </c>
      <c r="D304" s="3">
        <v>0</v>
      </c>
    </row>
    <row r="305" spans="1:4" x14ac:dyDescent="0.3">
      <c r="A305" s="7" t="s">
        <v>460</v>
      </c>
      <c r="B305" s="1" t="s">
        <v>461</v>
      </c>
      <c r="C305" s="3">
        <f>IFERROR(VLOOKUP(A305,'[1]BALANZA JUN 2024'!A:C,3,FALSE),0)</f>
        <v>23986.12</v>
      </c>
      <c r="D305" s="3">
        <v>23227.25</v>
      </c>
    </row>
    <row r="306" spans="1:4" x14ac:dyDescent="0.3">
      <c r="A306" s="7" t="s">
        <v>462</v>
      </c>
      <c r="B306" s="1" t="s">
        <v>463</v>
      </c>
      <c r="C306" s="3">
        <f>IFERROR(VLOOKUP(A306,'[1]BALANZA JUN 2024'!A:C,3,FALSE),0)</f>
        <v>11401920</v>
      </c>
      <c r="D306" s="3">
        <v>3621231</v>
      </c>
    </row>
    <row r="307" spans="1:4" x14ac:dyDescent="0.3">
      <c r="A307" s="7" t="s">
        <v>464</v>
      </c>
      <c r="B307" s="1" t="s">
        <v>465</v>
      </c>
      <c r="C307" s="3">
        <f>IFERROR(VLOOKUP(A307,'[1]BALANZA JUN 2024'!A:C,3,FALSE),0)</f>
        <v>0</v>
      </c>
      <c r="D307" s="3">
        <v>0</v>
      </c>
    </row>
    <row r="308" spans="1:4" x14ac:dyDescent="0.3">
      <c r="A308" s="7" t="s">
        <v>466</v>
      </c>
      <c r="B308" s="1" t="s">
        <v>467</v>
      </c>
      <c r="C308" s="3">
        <f>IFERROR(VLOOKUP(A308,'[1]BALANZA JUN 2024'!A:C,3,FALSE),0)</f>
        <v>0</v>
      </c>
      <c r="D308" s="3">
        <v>0</v>
      </c>
    </row>
    <row r="309" spans="1:4" x14ac:dyDescent="0.3">
      <c r="A309" s="7" t="s">
        <v>468</v>
      </c>
      <c r="B309" s="1" t="s">
        <v>469</v>
      </c>
      <c r="C309" s="3">
        <f>IFERROR(VLOOKUP(A309,'[1]BALANZA JUN 2024'!A:C,3,FALSE),0)</f>
        <v>1790</v>
      </c>
      <c r="D309" s="3">
        <v>677649.97</v>
      </c>
    </row>
    <row r="310" spans="1:4" x14ac:dyDescent="0.3">
      <c r="A310" s="7" t="s">
        <v>470</v>
      </c>
      <c r="B310" s="1" t="s">
        <v>471</v>
      </c>
      <c r="C310" s="3">
        <f>IFERROR(VLOOKUP(A310,'[1]BALANZA JUN 2024'!A:C,3,FALSE),0)</f>
        <v>4618140.6399999997</v>
      </c>
      <c r="D310" s="3">
        <v>4464389.67</v>
      </c>
    </row>
    <row r="311" spans="1:4" x14ac:dyDescent="0.3">
      <c r="A311" s="7" t="s">
        <v>472</v>
      </c>
      <c r="B311" s="1" t="s">
        <v>473</v>
      </c>
      <c r="C311" s="3">
        <f>IFERROR(VLOOKUP(A311,'[1]BALANZA JUN 2024'!A:C,3,FALSE),0)</f>
        <v>0</v>
      </c>
      <c r="D311" s="3">
        <v>0</v>
      </c>
    </row>
    <row r="312" spans="1:4" x14ac:dyDescent="0.3">
      <c r="A312" s="7" t="s">
        <v>474</v>
      </c>
      <c r="B312" s="1" t="s">
        <v>475</v>
      </c>
      <c r="C312" s="3">
        <f>IFERROR(VLOOKUP(A312,'[1]BALANZA JUN 2024'!A:C,3,FALSE),0)</f>
        <v>0</v>
      </c>
      <c r="D312" s="3">
        <v>3517.04</v>
      </c>
    </row>
    <row r="313" spans="1:4" x14ac:dyDescent="0.3">
      <c r="A313" s="7" t="s">
        <v>476</v>
      </c>
      <c r="B313" s="1" t="s">
        <v>477</v>
      </c>
      <c r="C313" s="3">
        <f>IFERROR(VLOOKUP(A313,'[1]BALANZA JUN 2024'!A:C,3,FALSE),0)</f>
        <v>7063620.7699999996</v>
      </c>
      <c r="D313" s="3">
        <v>0</v>
      </c>
    </row>
    <row r="314" spans="1:4" x14ac:dyDescent="0.3">
      <c r="A314" s="7" t="s">
        <v>478</v>
      </c>
      <c r="B314" s="1" t="s">
        <v>479</v>
      </c>
      <c r="C314" s="3">
        <f>IFERROR(VLOOKUP(A314,'[1]BALANZA JUN 2024'!A:C,3,FALSE),0)</f>
        <v>2000</v>
      </c>
      <c r="D314" s="3">
        <v>4000</v>
      </c>
    </row>
    <row r="315" spans="1:4" x14ac:dyDescent="0.3">
      <c r="A315" s="7" t="s">
        <v>480</v>
      </c>
      <c r="B315" s="1" t="s">
        <v>481</v>
      </c>
      <c r="C315" s="3">
        <f>IFERROR(VLOOKUP(A315,'[1]BALANZA JUN 2024'!A:C,3,FALSE),0)</f>
        <v>0</v>
      </c>
      <c r="D315" s="3">
        <v>549215.75</v>
      </c>
    </row>
    <row r="316" spans="1:4" x14ac:dyDescent="0.3">
      <c r="A316" s="7" t="s">
        <v>482</v>
      </c>
      <c r="B316" s="1" t="s">
        <v>483</v>
      </c>
      <c r="C316" s="3">
        <f>IFERROR(VLOOKUP(A316,'[1]BALANZA JUN 2024'!A:C,3,FALSE),0)</f>
        <v>0</v>
      </c>
      <c r="D316" s="3">
        <v>0</v>
      </c>
    </row>
    <row r="317" spans="1:4" x14ac:dyDescent="0.3">
      <c r="A317" s="7" t="s">
        <v>484</v>
      </c>
      <c r="B317" s="1" t="s">
        <v>485</v>
      </c>
      <c r="C317" s="3">
        <f>IFERROR(VLOOKUP(A317,'[1]BALANZA JUN 2024'!A:C,3,FALSE),0)</f>
        <v>1202054.3899999999</v>
      </c>
      <c r="D317" s="3">
        <v>92040</v>
      </c>
    </row>
    <row r="318" spans="1:4" x14ac:dyDescent="0.3">
      <c r="A318" s="7" t="s">
        <v>486</v>
      </c>
      <c r="B318" s="1" t="s">
        <v>487</v>
      </c>
      <c r="C318" s="3">
        <f>IFERROR(VLOOKUP(A318,'[1]BALANZA JUN 2024'!A:C,3,FALSE),0)</f>
        <v>0</v>
      </c>
      <c r="D318" s="3">
        <v>0</v>
      </c>
    </row>
    <row r="319" spans="1:4" x14ac:dyDescent="0.3">
      <c r="A319" s="7" t="s">
        <v>488</v>
      </c>
      <c r="B319" s="1" t="s">
        <v>489</v>
      </c>
      <c r="C319" s="3">
        <f>IFERROR(VLOOKUP(A319,'[1]BALANZA JUN 2024'!A:C,3,FALSE),0)</f>
        <v>34039.589999999997</v>
      </c>
      <c r="D319" s="3">
        <v>200992.28</v>
      </c>
    </row>
    <row r="320" spans="1:4" x14ac:dyDescent="0.3">
      <c r="A320" s="7" t="s">
        <v>490</v>
      </c>
      <c r="B320" s="1" t="s">
        <v>491</v>
      </c>
      <c r="C320" s="3">
        <f>IFERROR(VLOOKUP(A320,'[1]BALANZA JUN 2024'!A:C,3,FALSE),0)</f>
        <v>0</v>
      </c>
      <c r="D320" s="3">
        <v>0</v>
      </c>
    </row>
    <row r="321" spans="1:4" x14ac:dyDescent="0.3">
      <c r="A321" s="7" t="s">
        <v>492</v>
      </c>
      <c r="B321" s="1" t="s">
        <v>493</v>
      </c>
      <c r="C321" s="3">
        <f>IFERROR(VLOOKUP(A321,'[1]BALANZA JUN 2024'!A:C,3,FALSE),0)</f>
        <v>0</v>
      </c>
      <c r="D321" s="3">
        <v>0</v>
      </c>
    </row>
    <row r="322" spans="1:4" x14ac:dyDescent="0.3">
      <c r="A322" s="7" t="s">
        <v>494</v>
      </c>
      <c r="B322" s="1" t="s">
        <v>495</v>
      </c>
      <c r="C322" s="3">
        <f>IFERROR(VLOOKUP(A322,'[1]BALANZA JUN 2024'!A:C,3,FALSE),0)</f>
        <v>12380</v>
      </c>
      <c r="D322" s="3">
        <v>0</v>
      </c>
    </row>
    <row r="323" spans="1:4" x14ac:dyDescent="0.3">
      <c r="A323" s="7" t="s">
        <v>496</v>
      </c>
      <c r="B323" s="1" t="s">
        <v>497</v>
      </c>
      <c r="C323" s="3">
        <f>IFERROR(VLOOKUP(A323,'[1]BALANZA JUN 2024'!A:C,3,FALSE),0)</f>
        <v>75220</v>
      </c>
      <c r="D323" s="3">
        <v>74580</v>
      </c>
    </row>
    <row r="324" spans="1:4" x14ac:dyDescent="0.3">
      <c r="A324" s="7" t="s">
        <v>498</v>
      </c>
      <c r="B324" s="1" t="s">
        <v>499</v>
      </c>
      <c r="C324" s="3">
        <f>IFERROR(VLOOKUP(A324,'[1]BALANZA JUN 2024'!A:C,3,FALSE),0)</f>
        <v>0</v>
      </c>
      <c r="D324" s="3">
        <v>0</v>
      </c>
    </row>
    <row r="325" spans="1:4" x14ac:dyDescent="0.3">
      <c r="A325" s="7" t="s">
        <v>500</v>
      </c>
      <c r="B325" s="1" t="s">
        <v>501</v>
      </c>
      <c r="C325" s="3">
        <f>IFERROR(VLOOKUP(A325,'[1]BALANZA JUN 2024'!A:C,3,FALSE),0)</f>
        <v>0</v>
      </c>
      <c r="D325" s="3">
        <v>0</v>
      </c>
    </row>
    <row r="326" spans="1:4" x14ac:dyDescent="0.3">
      <c r="A326" s="7" t="s">
        <v>502</v>
      </c>
      <c r="B326" s="1" t="s">
        <v>503</v>
      </c>
      <c r="C326" s="3">
        <f>IFERROR(VLOOKUP(A326,'[1]BALANZA JUN 2024'!A:C,3,FALSE),0)</f>
        <v>1770</v>
      </c>
      <c r="D326" s="3">
        <v>353</v>
      </c>
    </row>
    <row r="327" spans="1:4" x14ac:dyDescent="0.3">
      <c r="A327" s="7" t="s">
        <v>504</v>
      </c>
      <c r="B327" s="1" t="s">
        <v>505</v>
      </c>
      <c r="C327" s="3">
        <f>IFERROR(VLOOKUP(A327,'[1]BALANZA JUN 2024'!A:C,3,FALSE),0)</f>
        <v>55225.96</v>
      </c>
      <c r="D327" s="3">
        <v>40538.92</v>
      </c>
    </row>
    <row r="328" spans="1:4" x14ac:dyDescent="0.3">
      <c r="A328" s="7" t="s">
        <v>506</v>
      </c>
      <c r="B328" s="1" t="s">
        <v>507</v>
      </c>
      <c r="C328" s="3">
        <f>IFERROR(VLOOKUP(A328,'[1]BALANZA JUN 2024'!A:C,3,FALSE),0)</f>
        <v>678150</v>
      </c>
      <c r="D328" s="3">
        <v>494620.88</v>
      </c>
    </row>
    <row r="329" spans="1:4" x14ac:dyDescent="0.3">
      <c r="A329" s="7" t="s">
        <v>508</v>
      </c>
      <c r="B329" s="1" t="s">
        <v>509</v>
      </c>
      <c r="C329" s="3">
        <f>IFERROR(VLOOKUP(A329,'[1]BALANZA JUN 2024'!A:C,3,FALSE),0)</f>
        <v>2000437.8</v>
      </c>
      <c r="D329" s="3">
        <v>1774091</v>
      </c>
    </row>
    <row r="330" spans="1:4" x14ac:dyDescent="0.3">
      <c r="A330" s="7" t="s">
        <v>510</v>
      </c>
      <c r="B330" s="1" t="s">
        <v>511</v>
      </c>
      <c r="C330" s="3">
        <f>IFERROR(VLOOKUP(A330,'[1]BALANZA JUN 2024'!A:C,3,FALSE),0)</f>
        <v>0</v>
      </c>
      <c r="D330" s="3">
        <v>0</v>
      </c>
    </row>
    <row r="331" spans="1:4" x14ac:dyDescent="0.3">
      <c r="A331" s="7" t="s">
        <v>512</v>
      </c>
      <c r="B331" s="1" t="s">
        <v>513</v>
      </c>
      <c r="C331" s="3">
        <f>IFERROR(VLOOKUP(A331,'[1]BALANZA JUN 2024'!A:C,3,FALSE),0)</f>
        <v>0</v>
      </c>
      <c r="D331" s="3">
        <v>0</v>
      </c>
    </row>
    <row r="332" spans="1:4" x14ac:dyDescent="0.3">
      <c r="A332" s="7" t="s">
        <v>514</v>
      </c>
      <c r="B332" s="1" t="s">
        <v>515</v>
      </c>
      <c r="C332" s="3">
        <f>IFERROR(VLOOKUP(A332,'[1]BALANZA JUN 2024'!A:C,3,FALSE),0)</f>
        <v>88279.61</v>
      </c>
      <c r="D332" s="3">
        <v>1347242.76</v>
      </c>
    </row>
    <row r="333" spans="1:4" x14ac:dyDescent="0.3">
      <c r="A333" s="7" t="s">
        <v>516</v>
      </c>
      <c r="B333" s="1" t="s">
        <v>517</v>
      </c>
      <c r="C333" s="3">
        <f>IFERROR(VLOOKUP(A333,'[1]BALANZA JUN 2024'!A:C,3,FALSE),0)</f>
        <v>42116</v>
      </c>
      <c r="D333" s="3">
        <v>137694.82999999999</v>
      </c>
    </row>
    <row r="334" spans="1:4" x14ac:dyDescent="0.3">
      <c r="A334" s="7" t="s">
        <v>518</v>
      </c>
      <c r="B334" s="1" t="s">
        <v>519</v>
      </c>
      <c r="C334" s="3">
        <f>IFERROR(VLOOKUP(A334,'[1]BALANZA JUN 2024'!A:C,3,FALSE),0)</f>
        <v>6642.61</v>
      </c>
      <c r="D334" s="3">
        <v>5889.9</v>
      </c>
    </row>
    <row r="335" spans="1:4" x14ac:dyDescent="0.3">
      <c r="A335" s="7" t="s">
        <v>520</v>
      </c>
      <c r="B335" s="1" t="s">
        <v>521</v>
      </c>
      <c r="C335" s="3">
        <f>IFERROR(VLOOKUP(A335,'[1]BALANZA JUN 2024'!A:C,3,FALSE),0)</f>
        <v>0</v>
      </c>
      <c r="D335" s="3">
        <v>0</v>
      </c>
    </row>
    <row r="336" spans="1:4" x14ac:dyDescent="0.3">
      <c r="A336" s="7" t="s">
        <v>522</v>
      </c>
      <c r="B336" s="1" t="s">
        <v>523</v>
      </c>
      <c r="C336" s="3">
        <f>IFERROR(VLOOKUP(A336,'[1]BALANZA JUN 2024'!A:C,3,FALSE),0)</f>
        <v>0</v>
      </c>
      <c r="D336" s="3">
        <v>0</v>
      </c>
    </row>
    <row r="337" spans="1:4" x14ac:dyDescent="0.3">
      <c r="A337" s="7" t="s">
        <v>524</v>
      </c>
      <c r="B337" s="1" t="s">
        <v>525</v>
      </c>
      <c r="C337" s="3">
        <f>IFERROR(VLOOKUP(A337,'[1]BALANZA JUN 2024'!A:C,3,FALSE),0)</f>
        <v>0</v>
      </c>
      <c r="D337" s="3">
        <v>1029556.63</v>
      </c>
    </row>
    <row r="338" spans="1:4" x14ac:dyDescent="0.3">
      <c r="A338" s="7" t="s">
        <v>526</v>
      </c>
      <c r="B338" s="1" t="s">
        <v>527</v>
      </c>
      <c r="C338" s="3">
        <f>IFERROR(VLOOKUP(A338,'[1]BALANZA JUN 2024'!A:C,3,FALSE),0)</f>
        <v>141517.23000000001</v>
      </c>
      <c r="D338" s="3">
        <v>59783.98</v>
      </c>
    </row>
    <row r="339" spans="1:4" x14ac:dyDescent="0.3">
      <c r="A339" s="7" t="s">
        <v>528</v>
      </c>
      <c r="B339" s="1" t="s">
        <v>529</v>
      </c>
      <c r="C339" s="3">
        <f>IFERROR(VLOOKUP(A339,'[1]BALANZA JUN 2024'!A:C,3,FALSE),0)</f>
        <v>3150</v>
      </c>
      <c r="D339" s="3">
        <v>0</v>
      </c>
    </row>
    <row r="340" spans="1:4" x14ac:dyDescent="0.3">
      <c r="A340" s="7" t="s">
        <v>530</v>
      </c>
      <c r="B340" s="1" t="s">
        <v>531</v>
      </c>
      <c r="C340" s="3">
        <f>IFERROR(VLOOKUP(A340,'[1]BALANZA JUN 2024'!A:C,3,FALSE),0)</f>
        <v>0</v>
      </c>
      <c r="D340" s="3">
        <v>0</v>
      </c>
    </row>
    <row r="341" spans="1:4" x14ac:dyDescent="0.3">
      <c r="A341" s="7" t="s">
        <v>532</v>
      </c>
      <c r="B341" s="1" t="s">
        <v>533</v>
      </c>
      <c r="C341" s="3">
        <f>IFERROR(VLOOKUP(A341,'[1]BALANZA JUN 2024'!A:C,3,FALSE),0)</f>
        <v>0</v>
      </c>
      <c r="D341" s="3">
        <v>0</v>
      </c>
    </row>
    <row r="342" spans="1:4" x14ac:dyDescent="0.3">
      <c r="A342" s="7" t="s">
        <v>534</v>
      </c>
      <c r="B342" s="1" t="s">
        <v>535</v>
      </c>
      <c r="C342" s="3">
        <f>IFERROR(VLOOKUP(A342,'[1]BALANZA JUN 2024'!A:C,3,FALSE),0)</f>
        <v>0</v>
      </c>
      <c r="D342" s="3">
        <v>0</v>
      </c>
    </row>
    <row r="343" spans="1:4" x14ac:dyDescent="0.3">
      <c r="A343" s="7" t="s">
        <v>536</v>
      </c>
      <c r="B343" s="1" t="s">
        <v>537</v>
      </c>
      <c r="C343" s="3">
        <f>IFERROR(VLOOKUP(A343,'[1]BALANZA JUN 2024'!A:C,3,FALSE),0)</f>
        <v>0</v>
      </c>
      <c r="D343" s="3">
        <v>0</v>
      </c>
    </row>
    <row r="344" spans="1:4" x14ac:dyDescent="0.3">
      <c r="A344" s="7" t="s">
        <v>538</v>
      </c>
      <c r="B344" s="1" t="s">
        <v>539</v>
      </c>
      <c r="C344" s="3">
        <f>IFERROR(VLOOKUP(A344,'[1]BALANZA JUN 2024'!A:C,3,FALSE),0)</f>
        <v>0</v>
      </c>
      <c r="D344" s="3">
        <v>0</v>
      </c>
    </row>
    <row r="345" spans="1:4" x14ac:dyDescent="0.3">
      <c r="A345" s="7" t="s">
        <v>540</v>
      </c>
      <c r="B345" s="1" t="s">
        <v>541</v>
      </c>
      <c r="C345" s="3">
        <f>IFERROR(VLOOKUP(A345,'[1]BALANZA JUN 2024'!A:C,3,FALSE),0)</f>
        <v>0</v>
      </c>
      <c r="D345" s="3">
        <v>0</v>
      </c>
    </row>
    <row r="346" spans="1:4" x14ac:dyDescent="0.3">
      <c r="A346" s="7" t="s">
        <v>542</v>
      </c>
      <c r="B346" s="1" t="s">
        <v>543</v>
      </c>
      <c r="C346" s="3">
        <f>IFERROR(VLOOKUP(A346,'[1]BALANZA JUN 2024'!A:C,3,FALSE),0)</f>
        <v>0</v>
      </c>
      <c r="D346" s="3">
        <v>0</v>
      </c>
    </row>
    <row r="347" spans="1:4" x14ac:dyDescent="0.3">
      <c r="A347" s="7" t="s">
        <v>544</v>
      </c>
      <c r="B347" s="1" t="s">
        <v>545</v>
      </c>
      <c r="C347" s="3">
        <f>IFERROR(VLOOKUP(A347,'[1]BALANZA JUN 2024'!A:C,3,FALSE),0)</f>
        <v>0</v>
      </c>
      <c r="D347" s="3">
        <v>165200</v>
      </c>
    </row>
    <row r="348" spans="1:4" x14ac:dyDescent="0.3">
      <c r="A348" s="7" t="s">
        <v>546</v>
      </c>
      <c r="B348" s="1" t="s">
        <v>547</v>
      </c>
      <c r="C348" s="3">
        <f>IFERROR(VLOOKUP(A348,'[1]BALANZA JUN 2024'!A:C,3,FALSE),0)</f>
        <v>0</v>
      </c>
      <c r="D348" s="3">
        <v>0</v>
      </c>
    </row>
    <row r="349" spans="1:4" x14ac:dyDescent="0.3">
      <c r="A349" s="7" t="s">
        <v>548</v>
      </c>
      <c r="B349" s="1" t="s">
        <v>549</v>
      </c>
      <c r="C349" s="3">
        <f>IFERROR(VLOOKUP(A349,'[1]BALANZA JUN 2024'!A:C,3,FALSE),0)</f>
        <v>17097256</v>
      </c>
      <c r="D349" s="3">
        <v>24282822.48</v>
      </c>
    </row>
    <row r="350" spans="1:4" x14ac:dyDescent="0.3">
      <c r="A350" s="7" t="s">
        <v>550</v>
      </c>
      <c r="B350" s="1" t="s">
        <v>551</v>
      </c>
      <c r="C350" s="3">
        <f>IFERROR(VLOOKUP(A350,'[1]BALANZA JUN 2024'!A:C,3,FALSE),0)</f>
        <v>0</v>
      </c>
      <c r="D350" s="3">
        <v>26948.58</v>
      </c>
    </row>
    <row r="351" spans="1:4" x14ac:dyDescent="0.3">
      <c r="A351" s="7" t="s">
        <v>552</v>
      </c>
      <c r="B351" s="1" t="s">
        <v>553</v>
      </c>
      <c r="C351" s="3">
        <f>IFERROR(VLOOKUP(A351,'[1]BALANZA JUN 2024'!A:C,3,FALSE),0)</f>
        <v>1909</v>
      </c>
      <c r="D351" s="3">
        <v>0</v>
      </c>
    </row>
    <row r="352" spans="1:4" x14ac:dyDescent="0.3">
      <c r="A352" s="7" t="s">
        <v>554</v>
      </c>
      <c r="B352" s="1" t="s">
        <v>555</v>
      </c>
      <c r="C352" s="3">
        <f>IFERROR(VLOOKUP(A352,'[1]BALANZA JUN 2024'!A:C,3,FALSE),0)</f>
        <v>52842</v>
      </c>
      <c r="D352" s="3">
        <v>0</v>
      </c>
    </row>
    <row r="353" spans="1:5" x14ac:dyDescent="0.3">
      <c r="A353" s="7" t="s">
        <v>556</v>
      </c>
      <c r="B353" s="1" t="s">
        <v>557</v>
      </c>
      <c r="C353" s="3">
        <f>IFERROR(VLOOKUP(A353,'[1]BALANZA JUN 2024'!A:C,3,FALSE),0)</f>
        <v>10000</v>
      </c>
      <c r="D353" s="3">
        <v>0</v>
      </c>
    </row>
    <row r="354" spans="1:5" x14ac:dyDescent="0.3">
      <c r="A354" s="7" t="s">
        <v>558</v>
      </c>
      <c r="B354" s="1" t="s">
        <v>559</v>
      </c>
      <c r="C354" s="3">
        <f>IFERROR(VLOOKUP(A354,'[1]BALANZA JUN 2024'!A:C,3,FALSE),0)</f>
        <v>0</v>
      </c>
      <c r="D354" s="3">
        <v>0</v>
      </c>
    </row>
    <row r="355" spans="1:5" x14ac:dyDescent="0.3">
      <c r="A355" s="7" t="s">
        <v>560</v>
      </c>
      <c r="B355" s="1" t="s">
        <v>561</v>
      </c>
      <c r="C355" s="3">
        <f>IFERROR(VLOOKUP(A355,'[1]BALANZA JUN 2024'!A:C,3,FALSE),0)</f>
        <v>0</v>
      </c>
      <c r="D355" s="3">
        <v>1000</v>
      </c>
    </row>
    <row r="356" spans="1:5" x14ac:dyDescent="0.3">
      <c r="A356" s="7" t="s">
        <v>562</v>
      </c>
      <c r="B356" s="1" t="s">
        <v>563</v>
      </c>
      <c r="C356" s="3">
        <f>IFERROR(VLOOKUP(A356,'[1]BALANZA JUN 2024'!A:C,3,FALSE),0)</f>
        <v>44335732.539999999</v>
      </c>
      <c r="D356" s="3">
        <v>0</v>
      </c>
    </row>
    <row r="357" spans="1:5" x14ac:dyDescent="0.3">
      <c r="A357" s="7" t="s">
        <v>564</v>
      </c>
      <c r="B357" s="1" t="s">
        <v>565</v>
      </c>
      <c r="C357" s="3">
        <f>IFERROR(VLOOKUP(A357,'[1]BALANZA JUN 2024'!A:C,3,FALSE),0)</f>
        <v>15118854.630000001</v>
      </c>
      <c r="D357" s="3">
        <v>12101273.199999999</v>
      </c>
    </row>
    <row r="358" spans="1:5" x14ac:dyDescent="0.3">
      <c r="A358" s="7" t="s">
        <v>566</v>
      </c>
      <c r="B358" s="1" t="s">
        <v>567</v>
      </c>
      <c r="C358" s="3">
        <f>IFERROR(VLOOKUP(A358,'[1]BALANZA JUN 2024'!A:C,3,FALSE),0)</f>
        <v>0</v>
      </c>
      <c r="D358" s="3">
        <v>0</v>
      </c>
    </row>
    <row r="359" spans="1:5" x14ac:dyDescent="0.3">
      <c r="A359" s="7" t="s">
        <v>568</v>
      </c>
      <c r="B359" s="1" t="s">
        <v>569</v>
      </c>
      <c r="C359" s="3">
        <f>IFERROR(VLOOKUP(A359,'[1]BALANZA JUN 2024'!A:C,3,FALSE),0)</f>
        <v>2956096</v>
      </c>
      <c r="D359" s="3">
        <v>1137988</v>
      </c>
    </row>
    <row r="360" spans="1:5" x14ac:dyDescent="0.3">
      <c r="A360" s="7" t="s">
        <v>570</v>
      </c>
      <c r="B360" s="1" t="s">
        <v>571</v>
      </c>
      <c r="C360" s="3">
        <f>IFERROR(VLOOKUP(A360,'[1]BALANZA JUN 2024'!A:C,3,FALSE),0)</f>
        <v>11000897</v>
      </c>
      <c r="D360" s="3">
        <v>8374465</v>
      </c>
    </row>
    <row r="361" spans="1:5" x14ac:dyDescent="0.3">
      <c r="A361" s="7" t="s">
        <v>572</v>
      </c>
      <c r="B361" s="1" t="s">
        <v>573</v>
      </c>
      <c r="C361" s="3">
        <f>IFERROR(VLOOKUP(A361,'[1]BALANZA JUN 2024'!A:C,3,FALSE),0)</f>
        <v>317211913.66000003</v>
      </c>
      <c r="D361" s="3">
        <v>462720287</v>
      </c>
    </row>
    <row r="362" spans="1:5" ht="16.2" thickBot="1" x14ac:dyDescent="0.35">
      <c r="A362" s="17" t="s">
        <v>574</v>
      </c>
      <c r="C362" s="21">
        <f>SUM(C247:C361)</f>
        <v>871514846.58000016</v>
      </c>
      <c r="D362" s="21">
        <f>SUM(D247:D361)</f>
        <v>901366574.27999985</v>
      </c>
    </row>
    <row r="363" spans="1:5" x14ac:dyDescent="0.3">
      <c r="A363" s="7" t="s">
        <v>575</v>
      </c>
      <c r="B363" s="1" t="s">
        <v>576</v>
      </c>
      <c r="C363" s="3">
        <f>IFERROR(VLOOKUP(A363,'[1]BALANZA JUN 2024'!A:C,3,FALSE),0)</f>
        <v>1187311932.0899999</v>
      </c>
      <c r="D363" s="3">
        <v>1187900747.4200001</v>
      </c>
    </row>
    <row r="364" spans="1:5" x14ac:dyDescent="0.3">
      <c r="A364" s="7" t="s">
        <v>577</v>
      </c>
      <c r="B364" s="1" t="s">
        <v>578</v>
      </c>
      <c r="C364" s="3">
        <f>IFERROR(VLOOKUP(A364,'[1]BALANZA JUN 2024'!A:C,3,FALSE),0)</f>
        <v>549821554.17999995</v>
      </c>
      <c r="D364" s="3">
        <v>549671414.82000005</v>
      </c>
    </row>
    <row r="365" spans="1:5" x14ac:dyDescent="0.3">
      <c r="A365" s="7" t="s">
        <v>579</v>
      </c>
      <c r="B365" s="1" t="s">
        <v>580</v>
      </c>
      <c r="C365" s="3">
        <f>IFERROR(VLOOKUP(A365,'[1]BALANZA JUN 2024'!A:C,3,FALSE),0)</f>
        <v>26584382.690000001</v>
      </c>
      <c r="D365" s="3">
        <v>52377076.530000001</v>
      </c>
    </row>
    <row r="366" spans="1:5" ht="16.2" thickBot="1" x14ac:dyDescent="0.35">
      <c r="A366" s="17" t="s">
        <v>581</v>
      </c>
      <c r="C366" s="21">
        <f>SUM(C363:C365)</f>
        <v>1763717868.96</v>
      </c>
      <c r="D366" s="21">
        <f>SUM(D363:D365)</f>
        <v>1789949238.7700002</v>
      </c>
      <c r="E366" s="3"/>
    </row>
    <row r="367" spans="1:5" s="4" customFormat="1" ht="16.2" thickBot="1" x14ac:dyDescent="0.35">
      <c r="A367" s="17" t="s">
        <v>574</v>
      </c>
      <c r="C367" s="44">
        <f>C362+C366</f>
        <v>2635232715.54</v>
      </c>
      <c r="D367" s="44">
        <f>D362+D366</f>
        <v>2691315813.0500002</v>
      </c>
    </row>
    <row r="368" spans="1:5" s="4" customFormat="1" x14ac:dyDescent="0.3">
      <c r="C368" s="5">
        <f>'[1]ESTADO DE RESULTADOS'!D18-'[1] NOTAS'!C367</f>
        <v>0</v>
      </c>
      <c r="D368" s="5">
        <f>'[1]ESTADO DE RESULTADOS'!E18-'[1] NOTAS'!D367</f>
        <v>0</v>
      </c>
    </row>
    <row r="369" spans="1:4" s="4" customFormat="1" x14ac:dyDescent="0.3">
      <c r="C369" s="5"/>
      <c r="D369" s="5"/>
    </row>
    <row r="370" spans="1:4" s="4" customFormat="1" x14ac:dyDescent="0.3">
      <c r="A370" s="17" t="s">
        <v>582</v>
      </c>
      <c r="C370" s="15" t="s">
        <v>1</v>
      </c>
      <c r="D370" s="16" t="s">
        <v>2</v>
      </c>
    </row>
    <row r="371" spans="1:4" s="4" customFormat="1" x14ac:dyDescent="0.3">
      <c r="A371" s="7" t="s">
        <v>583</v>
      </c>
      <c r="C371" s="5"/>
      <c r="D371" s="5"/>
    </row>
    <row r="372" spans="1:4" s="4" customFormat="1" x14ac:dyDescent="0.3">
      <c r="C372" s="5"/>
      <c r="D372" s="5"/>
    </row>
    <row r="373" spans="1:4" x14ac:dyDescent="0.3">
      <c r="A373" s="7" t="s">
        <v>584</v>
      </c>
      <c r="B373" s="1" t="s">
        <v>347</v>
      </c>
      <c r="C373" s="3">
        <f>IFERROR(VLOOKUP(A373,'[1]BALANZA JUN 2024'!A:C,3,FALSE),0)</f>
        <v>309293533.06999999</v>
      </c>
      <c r="D373" s="3">
        <v>256462326.91</v>
      </c>
    </row>
    <row r="374" spans="1:4" x14ac:dyDescent="0.3">
      <c r="A374" s="7" t="s">
        <v>585</v>
      </c>
      <c r="B374" s="1" t="s">
        <v>349</v>
      </c>
      <c r="C374" s="3">
        <f>IFERROR(VLOOKUP(A374,'[1]BALANZA JUN 2024'!A:C,3,FALSE),0)</f>
        <v>90613024.439999998</v>
      </c>
      <c r="D374" s="3">
        <v>90271518</v>
      </c>
    </row>
    <row r="375" spans="1:4" x14ac:dyDescent="0.3">
      <c r="A375" s="7" t="s">
        <v>586</v>
      </c>
      <c r="B375" s="1" t="s">
        <v>587</v>
      </c>
      <c r="C375" s="3">
        <f>IFERROR(VLOOKUP(A375,'[1]BALANZA JUN 2024'!A:C,3,FALSE),0)</f>
        <v>0</v>
      </c>
      <c r="D375" s="3">
        <v>27070.11</v>
      </c>
    </row>
    <row r="376" spans="1:4" x14ac:dyDescent="0.3">
      <c r="A376" s="7" t="s">
        <v>588</v>
      </c>
      <c r="B376" s="1" t="s">
        <v>351</v>
      </c>
      <c r="C376" s="3">
        <f>IFERROR(VLOOKUP(A376,'[1]BALANZA JUN 2024'!A:C,3,FALSE),0)</f>
        <v>92914489.540000007</v>
      </c>
      <c r="D376" s="3">
        <v>2694140.1</v>
      </c>
    </row>
    <row r="377" spans="1:4" x14ac:dyDescent="0.3">
      <c r="A377" s="7" t="s">
        <v>589</v>
      </c>
      <c r="B377" s="1" t="s">
        <v>590</v>
      </c>
      <c r="C377" s="3">
        <f>IFERROR(VLOOKUP(A377,'[1]BALANZA JUN 2024'!A:C,3,FALSE),0)</f>
        <v>0</v>
      </c>
      <c r="D377" s="3">
        <v>2200</v>
      </c>
    </row>
    <row r="378" spans="1:4" x14ac:dyDescent="0.3">
      <c r="A378" s="7" t="s">
        <v>591</v>
      </c>
      <c r="B378" s="1" t="s">
        <v>353</v>
      </c>
      <c r="C378" s="3">
        <f>IFERROR(VLOOKUP(A378,'[1]BALANZA JUN 2024'!A:C,3,FALSE),0)</f>
        <v>17060931.440000001</v>
      </c>
      <c r="D378" s="3">
        <v>14122792.16</v>
      </c>
    </row>
    <row r="379" spans="1:4" x14ac:dyDescent="0.3">
      <c r="A379" s="7" t="s">
        <v>592</v>
      </c>
      <c r="B379" s="1" t="s">
        <v>381</v>
      </c>
      <c r="C379" s="3">
        <f>IFERROR(VLOOKUP(A379,'[1]BALANZA JUN 2024'!A:C,3,FALSE),0)</f>
        <v>1321324.23</v>
      </c>
      <c r="D379" s="3">
        <v>1172740.67</v>
      </c>
    </row>
    <row r="380" spans="1:4" x14ac:dyDescent="0.3">
      <c r="A380" s="7" t="s">
        <v>593</v>
      </c>
      <c r="B380" s="1" t="s">
        <v>355</v>
      </c>
      <c r="C380" s="3">
        <f>IFERROR(VLOOKUP(A380,'[1]BALANZA JUN 2024'!A:C,3,FALSE),0)</f>
        <v>1711065.55</v>
      </c>
      <c r="D380" s="3">
        <v>2445320.75</v>
      </c>
    </row>
    <row r="381" spans="1:4" x14ac:dyDescent="0.3">
      <c r="A381" s="7" t="s">
        <v>594</v>
      </c>
      <c r="B381" s="1" t="s">
        <v>357</v>
      </c>
      <c r="C381" s="3">
        <f>IFERROR(VLOOKUP(A381,'[1]BALANZA JUN 2024'!A:C,3,FALSE),0)</f>
        <v>21450000</v>
      </c>
      <c r="D381" s="3">
        <v>16576833.380000001</v>
      </c>
    </row>
    <row r="382" spans="1:4" x14ac:dyDescent="0.3">
      <c r="A382" s="7" t="s">
        <v>595</v>
      </c>
      <c r="B382" s="1" t="s">
        <v>596</v>
      </c>
      <c r="C382" s="3">
        <f>IFERROR(VLOOKUP(A382,'[1]BALANZA JUN 2024'!A:C,3,FALSE),0)</f>
        <v>2680600</v>
      </c>
      <c r="D382" s="3">
        <v>3463297.98</v>
      </c>
    </row>
    <row r="383" spans="1:4" x14ac:dyDescent="0.3">
      <c r="A383" s="7" t="s">
        <v>597</v>
      </c>
      <c r="B383" s="1" t="s">
        <v>359</v>
      </c>
      <c r="C383" s="3">
        <f>IFERROR(VLOOKUP(A383,'[1]BALANZA JUN 2024'!A:C,3,FALSE),0)</f>
        <v>11837760.220000001</v>
      </c>
      <c r="D383" s="3">
        <v>10501810.529999999</v>
      </c>
    </row>
    <row r="384" spans="1:4" x14ac:dyDescent="0.3">
      <c r="A384" s="7" t="s">
        <v>598</v>
      </c>
      <c r="B384" s="1" t="s">
        <v>543</v>
      </c>
      <c r="C384" s="3">
        <f>IFERROR(VLOOKUP(A384,'[1]BALANZA JUN 2024'!A:C,3,FALSE),0)</f>
        <v>0</v>
      </c>
      <c r="D384" s="3">
        <v>0</v>
      </c>
    </row>
    <row r="385" spans="1:4" x14ac:dyDescent="0.3">
      <c r="A385" s="7" t="s">
        <v>599</v>
      </c>
      <c r="B385" s="1" t="s">
        <v>600</v>
      </c>
      <c r="C385" s="3">
        <f>IFERROR(VLOOKUP(A385,'[1]BALANZA JUN 2024'!A:C,3,FALSE),0)</f>
        <v>0</v>
      </c>
      <c r="D385" s="3">
        <v>0</v>
      </c>
    </row>
    <row r="386" spans="1:4" x14ac:dyDescent="0.3">
      <c r="A386" s="7" t="s">
        <v>601</v>
      </c>
      <c r="B386" s="1" t="s">
        <v>602</v>
      </c>
      <c r="C386" s="3">
        <f>IFERROR(VLOOKUP(A386,'[1]BALANZA JUN 2024'!A:C,3,FALSE),0)</f>
        <v>0</v>
      </c>
      <c r="D386" s="3">
        <v>48890</v>
      </c>
    </row>
    <row r="387" spans="1:4" x14ac:dyDescent="0.3">
      <c r="A387" s="7" t="s">
        <v>603</v>
      </c>
      <c r="B387" s="1" t="s">
        <v>371</v>
      </c>
      <c r="C387" s="3">
        <f>IFERROR(VLOOKUP(A387,'[1]BALANZA JUN 2024'!A:C,3,FALSE),0)</f>
        <v>33476389.199999999</v>
      </c>
      <c r="D387" s="3">
        <v>29106886.039999999</v>
      </c>
    </row>
    <row r="388" spans="1:4" x14ac:dyDescent="0.3">
      <c r="A388" s="7" t="s">
        <v>604</v>
      </c>
      <c r="B388" s="1" t="s">
        <v>373</v>
      </c>
      <c r="C388" s="3">
        <f>IFERROR(VLOOKUP(A388,'[1]BALANZA JUN 2024'!A:C,3,FALSE),0)</f>
        <v>10050498.93</v>
      </c>
      <c r="D388" s="3">
        <v>14045291.220000001</v>
      </c>
    </row>
    <row r="389" spans="1:4" x14ac:dyDescent="0.3">
      <c r="A389" s="7" t="s">
        <v>605</v>
      </c>
      <c r="B389" s="1" t="s">
        <v>375</v>
      </c>
      <c r="C389" s="3">
        <f>IFERROR(VLOOKUP(A389,'[1]BALANZA JUN 2024'!A:C,3,FALSE),0)</f>
        <v>229335.36</v>
      </c>
      <c r="D389" s="3">
        <v>736616.86</v>
      </c>
    </row>
    <row r="390" spans="1:4" x14ac:dyDescent="0.3">
      <c r="A390" s="7" t="s">
        <v>606</v>
      </c>
      <c r="B390" s="1" t="s">
        <v>377</v>
      </c>
      <c r="C390" s="3">
        <f>IFERROR(VLOOKUP(A390,'[1]BALANZA JUN 2024'!A:C,3,FALSE),0)</f>
        <v>42441962.030000001</v>
      </c>
      <c r="D390" s="3">
        <v>109251125.95999999</v>
      </c>
    </row>
    <row r="391" spans="1:4" x14ac:dyDescent="0.3">
      <c r="A391" s="7" t="s">
        <v>607</v>
      </c>
      <c r="B391" s="1" t="s">
        <v>361</v>
      </c>
      <c r="C391" s="3">
        <f>IFERROR(VLOOKUP(A391,'[1]BALANZA JUN 2024'!A:C,3,FALSE),0)</f>
        <v>382.32</v>
      </c>
      <c r="D391" s="3">
        <v>31231.16</v>
      </c>
    </row>
    <row r="392" spans="1:4" x14ac:dyDescent="0.3">
      <c r="A392" s="7" t="s">
        <v>608</v>
      </c>
      <c r="B392" s="1" t="s">
        <v>609</v>
      </c>
      <c r="C392" s="3">
        <f>IFERROR(VLOOKUP(A392,'[1]BALANZA JUN 2024'!A:C,3,FALSE),0)</f>
        <v>0</v>
      </c>
      <c r="D392" s="3">
        <v>88000</v>
      </c>
    </row>
    <row r="393" spans="1:4" x14ac:dyDescent="0.3">
      <c r="A393" s="7" t="s">
        <v>610</v>
      </c>
      <c r="B393" s="1" t="s">
        <v>611</v>
      </c>
      <c r="C393" s="3">
        <f>IFERROR(VLOOKUP(A393,'[1]BALANZA JUN 2024'!A:C,3,FALSE),0)</f>
        <v>39595128.979999997</v>
      </c>
      <c r="D393" s="3">
        <v>15094304.699999999</v>
      </c>
    </row>
    <row r="394" spans="1:4" x14ac:dyDescent="0.3">
      <c r="A394" s="7" t="s">
        <v>612</v>
      </c>
      <c r="B394" s="1" t="s">
        <v>379</v>
      </c>
      <c r="C394" s="3">
        <f>IFERROR(VLOOKUP(A394,'[1]BALANZA JUN 2024'!A:C,3,FALSE),0)</f>
        <v>15923344.869999999</v>
      </c>
      <c r="D394" s="3">
        <v>11973138.970000001</v>
      </c>
    </row>
    <row r="395" spans="1:4" x14ac:dyDescent="0.3">
      <c r="A395" s="7" t="s">
        <v>613</v>
      </c>
      <c r="B395" s="1" t="s">
        <v>463</v>
      </c>
      <c r="C395" s="3">
        <f>IFERROR(VLOOKUP(A395,'[1]BALANZA JUN 2024'!A:C,3,FALSE),0)</f>
        <v>19873970</v>
      </c>
      <c r="D395" s="3">
        <v>0</v>
      </c>
    </row>
    <row r="396" spans="1:4" s="4" customFormat="1" ht="16.2" thickBot="1" x14ac:dyDescent="0.35">
      <c r="A396" s="17" t="s">
        <v>614</v>
      </c>
      <c r="C396" s="21">
        <f>SUM(C373:C395)</f>
        <v>710473740.18000007</v>
      </c>
      <c r="D396" s="21">
        <f>SUM(D373:D395)</f>
        <v>578115535.50000012</v>
      </c>
    </row>
    <row r="397" spans="1:4" s="4" customFormat="1" x14ac:dyDescent="0.3">
      <c r="C397" s="5">
        <f>'[1]ESTADO DE RESULTADOS'!D22-'[1] NOTAS'!C396</f>
        <v>0</v>
      </c>
      <c r="D397" s="5">
        <f>'[1]ESTADO DE RESULTADOS'!E22-'[1] NOTAS'!D396</f>
        <v>0</v>
      </c>
    </row>
    <row r="398" spans="1:4" s="4" customFormat="1" x14ac:dyDescent="0.3">
      <c r="C398" s="5"/>
      <c r="D398" s="5"/>
    </row>
    <row r="399" spans="1:4" s="4" customFormat="1" x14ac:dyDescent="0.3">
      <c r="A399" s="17" t="s">
        <v>615</v>
      </c>
      <c r="C399" s="15" t="s">
        <v>1</v>
      </c>
      <c r="D399" s="16" t="s">
        <v>2</v>
      </c>
    </row>
    <row r="400" spans="1:4" s="4" customFormat="1" x14ac:dyDescent="0.3">
      <c r="A400" s="7" t="s">
        <v>616</v>
      </c>
      <c r="C400" s="5"/>
      <c r="D400" s="5"/>
    </row>
    <row r="401" spans="1:4" s="4" customFormat="1" x14ac:dyDescent="0.3">
      <c r="C401" s="5"/>
      <c r="D401" s="5"/>
    </row>
    <row r="402" spans="1:4" s="4" customFormat="1" x14ac:dyDescent="0.3">
      <c r="A402" s="7" t="s">
        <v>617</v>
      </c>
      <c r="B402" s="1" t="s">
        <v>618</v>
      </c>
      <c r="C402" s="3">
        <f>IFERROR(VLOOKUP(A402,'[1]BALANZA JUN 2024'!A:C,3,FALSE),0)</f>
        <v>0</v>
      </c>
      <c r="D402" s="3">
        <v>0</v>
      </c>
    </row>
    <row r="403" spans="1:4" s="4" customFormat="1" x14ac:dyDescent="0.3">
      <c r="A403" s="7" t="s">
        <v>619</v>
      </c>
      <c r="B403" s="1" t="s">
        <v>620</v>
      </c>
      <c r="C403" s="3">
        <f>IFERROR(VLOOKUP(A403,'[1]BALANZA JUN 2024'!A:C,3,FALSE),0)</f>
        <v>2350543.6</v>
      </c>
      <c r="D403" s="3">
        <v>2774077.22</v>
      </c>
    </row>
    <row r="404" spans="1:4" s="4" customFormat="1" x14ac:dyDescent="0.3">
      <c r="A404" s="7" t="s">
        <v>621</v>
      </c>
      <c r="B404" s="1" t="s">
        <v>622</v>
      </c>
      <c r="C404" s="3">
        <f>IFERROR(VLOOKUP(A404,'[1]BALANZA JUN 2024'!A:C,3,FALSE),0)</f>
        <v>149323381.66</v>
      </c>
      <c r="D404" s="3">
        <v>63280464.810000002</v>
      </c>
    </row>
    <row r="405" spans="1:4" s="4" customFormat="1" x14ac:dyDescent="0.3">
      <c r="A405" s="7" t="s">
        <v>623</v>
      </c>
      <c r="B405" s="1" t="s">
        <v>624</v>
      </c>
      <c r="C405" s="3">
        <f>IFERROR(VLOOKUP(A405,'[1]BALANZA JUN 2024'!A:C,3,FALSE),0)</f>
        <v>8578955.7799999993</v>
      </c>
      <c r="D405" s="3">
        <v>17147525.52</v>
      </c>
    </row>
    <row r="406" spans="1:4" s="4" customFormat="1" ht="16.2" thickBot="1" x14ac:dyDescent="0.35">
      <c r="A406" s="17" t="s">
        <v>625</v>
      </c>
      <c r="C406" s="21">
        <f>SUM(C402:C405)</f>
        <v>160252881.03999999</v>
      </c>
      <c r="D406" s="21">
        <f>SUM(D402:D405)</f>
        <v>83202067.549999997</v>
      </c>
    </row>
    <row r="407" spans="1:4" s="4" customFormat="1" x14ac:dyDescent="0.3">
      <c r="A407" s="17"/>
      <c r="C407" s="5">
        <f>'[1]ESTADO DE RESULTADOS'!D23-'[1] NOTAS'!C406</f>
        <v>0</v>
      </c>
      <c r="D407" s="5">
        <f>'[1]ESTADO DE RESULTADOS'!E23-'[1] NOTAS'!D406</f>
        <v>0</v>
      </c>
    </row>
    <row r="408" spans="1:4" s="4" customFormat="1" x14ac:dyDescent="0.3">
      <c r="C408" s="5"/>
      <c r="D408" s="5"/>
    </row>
    <row r="409" spans="1:4" s="4" customFormat="1" x14ac:dyDescent="0.3">
      <c r="A409" s="17" t="s">
        <v>626</v>
      </c>
      <c r="C409" s="15" t="s">
        <v>1</v>
      </c>
      <c r="D409" s="16" t="s">
        <v>2</v>
      </c>
    </row>
    <row r="410" spans="1:4" s="4" customFormat="1" x14ac:dyDescent="0.3">
      <c r="A410" s="7" t="s">
        <v>627</v>
      </c>
      <c r="C410" s="5"/>
      <c r="D410" s="5"/>
    </row>
    <row r="411" spans="1:4" s="4" customFormat="1" x14ac:dyDescent="0.3">
      <c r="C411" s="5"/>
      <c r="D411" s="5"/>
    </row>
    <row r="412" spans="1:4" x14ac:dyDescent="0.3">
      <c r="A412" s="7" t="s">
        <v>628</v>
      </c>
      <c r="B412" s="1" t="s">
        <v>383</v>
      </c>
      <c r="C412" s="3">
        <f>IFERROR(VLOOKUP(A412,'[1]BALANZA JUN 2024'!A:C,3,FALSE),0)</f>
        <v>860.62</v>
      </c>
      <c r="D412" s="3">
        <v>1280</v>
      </c>
    </row>
    <row r="413" spans="1:4" x14ac:dyDescent="0.3">
      <c r="A413" s="7" t="s">
        <v>629</v>
      </c>
      <c r="B413" s="1" t="s">
        <v>385</v>
      </c>
      <c r="C413" s="3">
        <f>IFERROR(VLOOKUP(A413,'[1]BALANZA JUN 2024'!A:C,3,FALSE),0)</f>
        <v>1220</v>
      </c>
      <c r="D413" s="3">
        <v>7020</v>
      </c>
    </row>
    <row r="414" spans="1:4" x14ac:dyDescent="0.3">
      <c r="A414" s="7" t="s">
        <v>630</v>
      </c>
      <c r="B414" s="1" t="s">
        <v>387</v>
      </c>
      <c r="C414" s="3">
        <f>IFERROR(VLOOKUP(A414,'[1]BALANZA JUN 2024'!A:C,3,FALSE),0)</f>
        <v>406340.39</v>
      </c>
      <c r="D414" s="3">
        <v>274909.51</v>
      </c>
    </row>
    <row r="415" spans="1:4" x14ac:dyDescent="0.3">
      <c r="A415" s="7" t="s">
        <v>631</v>
      </c>
      <c r="B415" s="1" t="s">
        <v>389</v>
      </c>
      <c r="C415" s="3">
        <f>IFERROR(VLOOKUP(A415,'[1]BALANZA JUN 2024'!A:C,3,FALSE),0)</f>
        <v>91198</v>
      </c>
      <c r="D415" s="3">
        <v>31978</v>
      </c>
    </row>
    <row r="416" spans="1:4" x14ac:dyDescent="0.3">
      <c r="A416" s="7" t="s">
        <v>632</v>
      </c>
      <c r="B416" s="1" t="s">
        <v>633</v>
      </c>
      <c r="C416" s="3">
        <f>IFERROR(VLOOKUP(A416,'[1]BALANZA JUN 2024'!A:C,3,FALSE),0)</f>
        <v>17656331.739999998</v>
      </c>
      <c r="D416" s="3">
        <v>8059538.9400000004</v>
      </c>
    </row>
    <row r="417" spans="1:4" x14ac:dyDescent="0.3">
      <c r="A417" s="7" t="s">
        <v>634</v>
      </c>
      <c r="B417" s="1" t="s">
        <v>393</v>
      </c>
      <c r="C417" s="3">
        <f>IFERROR(VLOOKUP(A417,'[1]BALANZA JUN 2024'!A:C,3,FALSE),0)</f>
        <v>585872.22</v>
      </c>
      <c r="D417" s="3">
        <v>907387.11</v>
      </c>
    </row>
    <row r="418" spans="1:4" x14ac:dyDescent="0.3">
      <c r="A418" s="7" t="s">
        <v>635</v>
      </c>
      <c r="B418" s="1" t="s">
        <v>395</v>
      </c>
      <c r="C418" s="3">
        <f>IFERROR(VLOOKUP(A418,'[1]BALANZA JUN 2024'!A:C,3,FALSE),0)</f>
        <v>0</v>
      </c>
      <c r="D418" s="3">
        <v>568610</v>
      </c>
    </row>
    <row r="419" spans="1:4" x14ac:dyDescent="0.3">
      <c r="A419" s="7" t="s">
        <v>636</v>
      </c>
      <c r="B419" s="1" t="s">
        <v>397</v>
      </c>
      <c r="C419" s="3">
        <f>IFERROR(VLOOKUP(A419,'[1]BALANZA JUN 2024'!A:C,3,FALSE),0)</f>
        <v>96000.08</v>
      </c>
      <c r="D419" s="3">
        <v>0</v>
      </c>
    </row>
    <row r="420" spans="1:4" x14ac:dyDescent="0.3">
      <c r="A420" s="7" t="s">
        <v>637</v>
      </c>
      <c r="B420" s="1" t="s">
        <v>638</v>
      </c>
      <c r="C420" s="3">
        <f>IFERROR(VLOOKUP(A420,'[1]BALANZA JUN 2024'!A:C,3,FALSE),0)</f>
        <v>0</v>
      </c>
      <c r="D420" s="3">
        <v>0</v>
      </c>
    </row>
    <row r="421" spans="1:4" x14ac:dyDescent="0.3">
      <c r="A421" s="7" t="s">
        <v>639</v>
      </c>
      <c r="B421" s="1" t="s">
        <v>399</v>
      </c>
      <c r="C421" s="3">
        <f>IFERROR(VLOOKUP(A421,'[1]BALANZA JUN 2024'!A:C,3,FALSE),0)</f>
        <v>0</v>
      </c>
      <c r="D421" s="3">
        <v>3292.2</v>
      </c>
    </row>
    <row r="422" spans="1:4" x14ac:dyDescent="0.3">
      <c r="A422" s="7" t="s">
        <v>640</v>
      </c>
      <c r="B422" s="1" t="s">
        <v>401</v>
      </c>
      <c r="C422" s="3">
        <f>IFERROR(VLOOKUP(A422,'[1]BALANZA JUN 2024'!A:C,3,FALSE),0)</f>
        <v>320812.96999999997</v>
      </c>
      <c r="D422" s="3">
        <v>544905.57999999996</v>
      </c>
    </row>
    <row r="423" spans="1:4" x14ac:dyDescent="0.3">
      <c r="A423" s="7" t="s">
        <v>641</v>
      </c>
      <c r="B423" s="1" t="s">
        <v>403</v>
      </c>
      <c r="C423" s="3">
        <f>IFERROR(VLOOKUP(A423,'[1]BALANZA JUN 2024'!A:C,3,FALSE),0)</f>
        <v>355305.44</v>
      </c>
      <c r="D423" s="3">
        <v>4091731.12</v>
      </c>
    </row>
    <row r="424" spans="1:4" x14ac:dyDescent="0.3">
      <c r="A424" s="7" t="s">
        <v>642</v>
      </c>
      <c r="B424" s="1" t="s">
        <v>405</v>
      </c>
      <c r="C424" s="3">
        <f>IFERROR(VLOOKUP(A424,'[1]BALANZA JUN 2024'!A:C,3,FALSE),0)</f>
        <v>0</v>
      </c>
      <c r="D424" s="3">
        <v>0</v>
      </c>
    </row>
    <row r="425" spans="1:4" x14ac:dyDescent="0.3">
      <c r="A425" s="7" t="s">
        <v>643</v>
      </c>
      <c r="B425" s="1" t="s">
        <v>407</v>
      </c>
      <c r="C425" s="3">
        <f>IFERROR(VLOOKUP(A425,'[1]BALANZA JUN 2024'!A:C,3,FALSE),0)</f>
        <v>5772.21</v>
      </c>
      <c r="D425" s="3">
        <v>760676.55</v>
      </c>
    </row>
    <row r="426" spans="1:4" x14ac:dyDescent="0.3">
      <c r="A426" s="7" t="s">
        <v>644</v>
      </c>
      <c r="B426" s="1" t="s">
        <v>409</v>
      </c>
      <c r="C426" s="3">
        <f>IFERROR(VLOOKUP(A426,'[1]BALANZA JUN 2024'!A:C,3,FALSE),0)</f>
        <v>276788.43</v>
      </c>
      <c r="D426" s="3">
        <v>0</v>
      </c>
    </row>
    <row r="427" spans="1:4" x14ac:dyDescent="0.3">
      <c r="A427" s="7" t="s">
        <v>645</v>
      </c>
      <c r="B427" s="1" t="s">
        <v>411</v>
      </c>
      <c r="C427" s="3">
        <f>IFERROR(VLOOKUP(A427,'[1]BALANZA JUN 2024'!A:C,3,FALSE),0)</f>
        <v>0</v>
      </c>
      <c r="D427" s="3">
        <v>568304.30000000005</v>
      </c>
    </row>
    <row r="428" spans="1:4" x14ac:dyDescent="0.3">
      <c r="A428" s="7" t="s">
        <v>646</v>
      </c>
      <c r="B428" s="1" t="s">
        <v>413</v>
      </c>
      <c r="C428" s="3">
        <f>IFERROR(VLOOKUP(A428,'[1]BALANZA JUN 2024'!A:C,3,FALSE),0)</f>
        <v>391624.91</v>
      </c>
      <c r="D428" s="3">
        <v>1095345.95</v>
      </c>
    </row>
    <row r="429" spans="1:4" x14ac:dyDescent="0.3">
      <c r="A429" s="7" t="s">
        <v>647</v>
      </c>
      <c r="B429" s="1" t="s">
        <v>415</v>
      </c>
      <c r="C429" s="3">
        <f>IFERROR(VLOOKUP(A429,'[1]BALANZA JUN 2024'!A:C,3,FALSE),0)</f>
        <v>0</v>
      </c>
      <c r="D429" s="3">
        <v>0</v>
      </c>
    </row>
    <row r="430" spans="1:4" x14ac:dyDescent="0.3">
      <c r="A430" s="7" t="s">
        <v>648</v>
      </c>
      <c r="B430" s="1" t="s">
        <v>417</v>
      </c>
      <c r="C430" s="3">
        <f>IFERROR(VLOOKUP(A430,'[1]BALANZA JUN 2024'!A:C,3,FALSE),0)</f>
        <v>10919.29</v>
      </c>
      <c r="D430" s="3">
        <v>13934.27</v>
      </c>
    </row>
    <row r="431" spans="1:4" x14ac:dyDescent="0.3">
      <c r="A431" s="7" t="s">
        <v>649</v>
      </c>
      <c r="B431" s="1" t="s">
        <v>419</v>
      </c>
      <c r="C431" s="3">
        <f>IFERROR(VLOOKUP(A431,'[1]BALANZA JUN 2024'!A:C,3,FALSE),0)</f>
        <v>316544.02</v>
      </c>
      <c r="D431" s="3">
        <v>14819.62</v>
      </c>
    </row>
    <row r="432" spans="1:4" x14ac:dyDescent="0.3">
      <c r="A432" s="7" t="s">
        <v>650</v>
      </c>
      <c r="B432" s="1" t="s">
        <v>421</v>
      </c>
      <c r="C432" s="3">
        <f>IFERROR(VLOOKUP(A432,'[1]BALANZA JUN 2024'!A:C,3,FALSE),0)</f>
        <v>2107639.4500000002</v>
      </c>
      <c r="D432" s="3">
        <v>1717569.93</v>
      </c>
    </row>
    <row r="433" spans="1:4" x14ac:dyDescent="0.3">
      <c r="A433" s="7" t="s">
        <v>651</v>
      </c>
      <c r="B433" s="1" t="s">
        <v>423</v>
      </c>
      <c r="C433" s="3">
        <f>IFERROR(VLOOKUP(A433,'[1]BALANZA JUN 2024'!A:C,3,FALSE),0)</f>
        <v>450497.26</v>
      </c>
      <c r="D433" s="3">
        <v>1345735.16</v>
      </c>
    </row>
    <row r="434" spans="1:4" x14ac:dyDescent="0.3">
      <c r="A434" s="7" t="s">
        <v>652</v>
      </c>
      <c r="B434" s="1" t="s">
        <v>425</v>
      </c>
      <c r="C434" s="3">
        <f>IFERROR(VLOOKUP(A434,'[1]BALANZA JUN 2024'!A:C,3,FALSE),0)</f>
        <v>89700</v>
      </c>
      <c r="D434" s="3">
        <v>246547.8</v>
      </c>
    </row>
    <row r="435" spans="1:4" x14ac:dyDescent="0.3">
      <c r="A435" s="7" t="s">
        <v>653</v>
      </c>
      <c r="B435" s="1" t="s">
        <v>427</v>
      </c>
      <c r="C435" s="3">
        <f>IFERROR(VLOOKUP(A435,'[1]BALANZA JUN 2024'!A:C,3,FALSE),0)</f>
        <v>1324830.1399999999</v>
      </c>
      <c r="D435" s="3">
        <v>66996.75</v>
      </c>
    </row>
    <row r="436" spans="1:4" x14ac:dyDescent="0.3">
      <c r="A436" s="7" t="s">
        <v>654</v>
      </c>
      <c r="B436" s="1" t="s">
        <v>429</v>
      </c>
      <c r="C436" s="3">
        <f>IFERROR(VLOOKUP(A436,'[1]BALANZA JUN 2024'!A:C,3,FALSE),0)</f>
        <v>8690.82</v>
      </c>
      <c r="D436" s="3">
        <v>328797.78000000003</v>
      </c>
    </row>
    <row r="437" spans="1:4" x14ac:dyDescent="0.3">
      <c r="A437" s="7" t="s">
        <v>655</v>
      </c>
      <c r="B437" s="1" t="s">
        <v>431</v>
      </c>
      <c r="C437" s="3">
        <f>IFERROR(VLOOKUP(A437,'[1]BALANZA JUN 2024'!A:C,3,FALSE),0)</f>
        <v>3138</v>
      </c>
      <c r="D437" s="3">
        <v>67850</v>
      </c>
    </row>
    <row r="438" spans="1:4" x14ac:dyDescent="0.3">
      <c r="A438" s="7" t="s">
        <v>656</v>
      </c>
      <c r="B438" s="1" t="s">
        <v>433</v>
      </c>
      <c r="C438" s="3">
        <f>IFERROR(VLOOKUP(A438,'[1]BALANZA JUN 2024'!A:C,3,FALSE),0)</f>
        <v>0</v>
      </c>
      <c r="D438" s="3">
        <v>60641.78</v>
      </c>
    </row>
    <row r="439" spans="1:4" x14ac:dyDescent="0.3">
      <c r="A439" s="7" t="s">
        <v>657</v>
      </c>
      <c r="B439" s="1" t="s">
        <v>435</v>
      </c>
      <c r="C439" s="3">
        <f>IFERROR(VLOOKUP(A439,'[1]BALANZA JUN 2024'!A:C,3,FALSE),0)</f>
        <v>596401.63</v>
      </c>
      <c r="D439" s="3">
        <v>599797.6</v>
      </c>
    </row>
    <row r="440" spans="1:4" x14ac:dyDescent="0.3">
      <c r="A440" s="7" t="s">
        <v>658</v>
      </c>
      <c r="B440" s="1" t="s">
        <v>437</v>
      </c>
      <c r="C440" s="3">
        <f>IFERROR(VLOOKUP(A440,'[1]BALANZA JUN 2024'!A:C,3,FALSE),0)</f>
        <v>32365542.899999999</v>
      </c>
      <c r="D440" s="3">
        <v>3158481.16</v>
      </c>
    </row>
    <row r="441" spans="1:4" x14ac:dyDescent="0.3">
      <c r="A441" s="7" t="s">
        <v>659</v>
      </c>
      <c r="B441" s="1" t="s">
        <v>439</v>
      </c>
      <c r="C441" s="3">
        <f>IFERROR(VLOOKUP(A441,'[1]BALANZA JUN 2024'!A:C,3,FALSE),0)</f>
        <v>0</v>
      </c>
      <c r="D441" s="3">
        <v>36882.32</v>
      </c>
    </row>
    <row r="442" spans="1:4" x14ac:dyDescent="0.3">
      <c r="A442" s="7" t="s">
        <v>660</v>
      </c>
      <c r="B442" s="1" t="s">
        <v>441</v>
      </c>
      <c r="C442" s="3">
        <f>IFERROR(VLOOKUP(A442,'[1]BALANZA JUN 2024'!A:C,3,FALSE),0)</f>
        <v>0</v>
      </c>
      <c r="D442" s="3">
        <v>0</v>
      </c>
    </row>
    <row r="443" spans="1:4" x14ac:dyDescent="0.3">
      <c r="A443" s="7" t="s">
        <v>661</v>
      </c>
      <c r="B443" s="1" t="s">
        <v>443</v>
      </c>
      <c r="C443" s="3">
        <f>IFERROR(VLOOKUP(A443,'[1]BALANZA JUN 2024'!A:C,3,FALSE),0)</f>
        <v>16980</v>
      </c>
      <c r="D443" s="3">
        <v>765.01</v>
      </c>
    </row>
    <row r="444" spans="1:4" x14ac:dyDescent="0.3">
      <c r="A444" s="7" t="s">
        <v>662</v>
      </c>
      <c r="B444" s="1" t="s">
        <v>445</v>
      </c>
      <c r="C444" s="3">
        <f>IFERROR(VLOOKUP(A444,'[1]BALANZA JUN 2024'!A:C,3,FALSE),0)</f>
        <v>15400.27</v>
      </c>
      <c r="D444" s="3">
        <v>0</v>
      </c>
    </row>
    <row r="445" spans="1:4" x14ac:dyDescent="0.3">
      <c r="A445" s="7" t="s">
        <v>663</v>
      </c>
      <c r="B445" s="1" t="s">
        <v>447</v>
      </c>
      <c r="C445" s="3">
        <f>IFERROR(VLOOKUP(A445,'[1]BALANZA JUN 2024'!A:C,3,FALSE),0)</f>
        <v>17125233.550000001</v>
      </c>
      <c r="D445" s="3">
        <v>11286234.58</v>
      </c>
    </row>
    <row r="446" spans="1:4" x14ac:dyDescent="0.3">
      <c r="A446" s="7" t="s">
        <v>664</v>
      </c>
      <c r="B446" s="1" t="s">
        <v>665</v>
      </c>
      <c r="C446" s="3">
        <f>IFERROR(VLOOKUP(A446,'[1]BALANZA JUN 2024'!A:C,3,FALSE),0)</f>
        <v>950</v>
      </c>
      <c r="D446" s="3">
        <v>1338831.54</v>
      </c>
    </row>
    <row r="447" spans="1:4" x14ac:dyDescent="0.3">
      <c r="A447" s="7" t="s">
        <v>666</v>
      </c>
      <c r="B447" s="1" t="s">
        <v>451</v>
      </c>
      <c r="C447" s="3">
        <f>IFERROR(VLOOKUP(A447,'[1]BALANZA JUN 2024'!A:C,3,FALSE),0)</f>
        <v>14465</v>
      </c>
      <c r="D447" s="3">
        <v>12526</v>
      </c>
    </row>
    <row r="448" spans="1:4" x14ac:dyDescent="0.3">
      <c r="A448" s="7" t="s">
        <v>667</v>
      </c>
      <c r="B448" s="1" t="s">
        <v>113</v>
      </c>
      <c r="C448" s="3">
        <f>IFERROR(VLOOKUP(A448,'[1]BALANZA JUN 2024'!A:C,3,FALSE),0)</f>
        <v>8958991.0600000005</v>
      </c>
      <c r="D448" s="3">
        <v>2057075.12</v>
      </c>
    </row>
    <row r="449" spans="1:4" x14ac:dyDescent="0.3">
      <c r="A449" s="7" t="s">
        <v>668</v>
      </c>
      <c r="B449" s="1" t="s">
        <v>454</v>
      </c>
      <c r="C449" s="3">
        <f>IFERROR(VLOOKUP(A449,'[1]BALANZA JUN 2024'!A:C,3,FALSE),0)</f>
        <v>0</v>
      </c>
      <c r="D449" s="3">
        <v>0</v>
      </c>
    </row>
    <row r="450" spans="1:4" x14ac:dyDescent="0.3">
      <c r="A450" s="7" t="s">
        <v>669</v>
      </c>
      <c r="B450" s="1" t="s">
        <v>456</v>
      </c>
      <c r="C450" s="3">
        <f>IFERROR(VLOOKUP(A450,'[1]BALANZA JUN 2024'!A:C,3,FALSE),0)</f>
        <v>5048.41</v>
      </c>
      <c r="D450" s="3">
        <v>25237.919999999998</v>
      </c>
    </row>
    <row r="451" spans="1:4" x14ac:dyDescent="0.3">
      <c r="A451" s="7" t="s">
        <v>670</v>
      </c>
      <c r="B451" s="1" t="s">
        <v>149</v>
      </c>
      <c r="C451" s="3">
        <f>IFERROR(VLOOKUP(A451,'[1]BALANZA JUN 2024'!A:C,3,FALSE),0)</f>
        <v>6820851.5899999999</v>
      </c>
      <c r="D451" s="3">
        <v>3859969.94</v>
      </c>
    </row>
    <row r="452" spans="1:4" x14ac:dyDescent="0.3">
      <c r="A452" s="7" t="s">
        <v>671</v>
      </c>
      <c r="B452" s="1" t="s">
        <v>459</v>
      </c>
      <c r="C452" s="3">
        <f>IFERROR(VLOOKUP(A452,'[1]BALANZA JUN 2024'!A:C,3,FALSE),0)</f>
        <v>0</v>
      </c>
      <c r="D452" s="3">
        <v>0</v>
      </c>
    </row>
    <row r="453" spans="1:4" x14ac:dyDescent="0.3">
      <c r="A453" s="7" t="s">
        <v>672</v>
      </c>
      <c r="B453" s="1" t="s">
        <v>673</v>
      </c>
      <c r="C453" s="3">
        <f>IFERROR(VLOOKUP(A453,'[1]BALANZA JUN 2024'!A:C,3,FALSE),0)</f>
        <v>0</v>
      </c>
      <c r="D453" s="3">
        <v>0</v>
      </c>
    </row>
    <row r="454" spans="1:4" x14ac:dyDescent="0.3">
      <c r="A454" s="7" t="s">
        <v>674</v>
      </c>
      <c r="B454" s="1" t="s">
        <v>675</v>
      </c>
      <c r="C454" s="3">
        <f>IFERROR(VLOOKUP(A454,'[1]BALANZA JUN 2024'!A:C,3,FALSE),0)</f>
        <v>0</v>
      </c>
      <c r="D454" s="3">
        <v>0</v>
      </c>
    </row>
    <row r="455" spans="1:4" x14ac:dyDescent="0.3">
      <c r="A455" s="7" t="s">
        <v>676</v>
      </c>
      <c r="B455" s="1" t="s">
        <v>677</v>
      </c>
      <c r="C455" s="3">
        <f>IFERROR(VLOOKUP(A455,'[1]BALANZA JUN 2024'!A:C,3,FALSE),0)</f>
        <v>0</v>
      </c>
      <c r="D455" s="3">
        <v>357663.76</v>
      </c>
    </row>
    <row r="456" spans="1:4" x14ac:dyDescent="0.3">
      <c r="A456" s="7" t="s">
        <v>678</v>
      </c>
      <c r="B456" s="1" t="s">
        <v>461</v>
      </c>
      <c r="C456" s="3">
        <f>IFERROR(VLOOKUP(A456,'[1]BALANZA JUN 2024'!A:C,3,FALSE),0)</f>
        <v>10391.82</v>
      </c>
      <c r="D456" s="3">
        <v>64173.99</v>
      </c>
    </row>
    <row r="457" spans="1:4" x14ac:dyDescent="0.3">
      <c r="A457" s="7" t="s">
        <v>679</v>
      </c>
      <c r="B457" s="1" t="s">
        <v>680</v>
      </c>
      <c r="C457" s="3">
        <f>IFERROR(VLOOKUP(A457,'[1]BALANZA JUN 2024'!A:C,3,FALSE),0)</f>
        <v>0</v>
      </c>
      <c r="D457" s="3">
        <f>IFERROR(VLOOKUP(A457,'[1]BALANZA JUN 2024'!A:D,4,FALSE),0)</f>
        <v>3363558.5</v>
      </c>
    </row>
    <row r="458" spans="1:4" x14ac:dyDescent="0.3">
      <c r="A458" s="7" t="s">
        <v>681</v>
      </c>
      <c r="B458" s="1" t="s">
        <v>682</v>
      </c>
      <c r="C458" s="3">
        <f>IFERROR(VLOOKUP(A458,'[1]BALANZA JUN 2024'!A:C,3,FALSE),0)</f>
        <v>24600910.02</v>
      </c>
      <c r="D458" s="3">
        <v>0</v>
      </c>
    </row>
    <row r="459" spans="1:4" s="4" customFormat="1" ht="16.2" thickBot="1" x14ac:dyDescent="0.35">
      <c r="A459" s="17" t="s">
        <v>683</v>
      </c>
      <c r="C459" s="21">
        <f>SUM(C412:C458)</f>
        <v>115031252.23999999</v>
      </c>
      <c r="D459" s="21">
        <f>SUM(D412:D458)</f>
        <v>46939069.790000007</v>
      </c>
    </row>
    <row r="460" spans="1:4" s="4" customFormat="1" x14ac:dyDescent="0.3">
      <c r="A460" s="17"/>
      <c r="C460" s="5">
        <f>'[1]ESTADO DE RESULTADOS'!D24-'[1] NOTAS'!C459</f>
        <v>0</v>
      </c>
      <c r="D460" s="5">
        <f>'[1]ESTADO DE RESULTADOS'!E24-'[1] NOTAS'!D459</f>
        <v>0</v>
      </c>
    </row>
    <row r="462" spans="1:4" x14ac:dyDescent="0.3">
      <c r="A462" s="17" t="s">
        <v>684</v>
      </c>
      <c r="C462" s="15" t="s">
        <v>1</v>
      </c>
      <c r="D462" s="16" t="s">
        <v>2</v>
      </c>
    </row>
    <row r="463" spans="1:4" x14ac:dyDescent="0.3">
      <c r="A463" s="7" t="s">
        <v>685</v>
      </c>
    </row>
    <row r="465" spans="1:4" x14ac:dyDescent="0.3">
      <c r="A465" s="7" t="s">
        <v>686</v>
      </c>
      <c r="B465" s="1" t="s">
        <v>576</v>
      </c>
      <c r="C465" s="3">
        <f>IFERROR(VLOOKUP(A465,'[1]BALANZA JUN 2024'!A:C,3,FALSE),0)</f>
        <v>18818369.75</v>
      </c>
      <c r="D465" s="3">
        <v>18638437.059999999</v>
      </c>
    </row>
    <row r="466" spans="1:4" x14ac:dyDescent="0.3">
      <c r="A466" s="7" t="s">
        <v>687</v>
      </c>
      <c r="B466" s="1" t="s">
        <v>578</v>
      </c>
      <c r="C466" s="3">
        <f>IFERROR(VLOOKUP(A466,'[1]BALANZA JUN 2024'!A:C,3,FALSE),0)</f>
        <v>23461317.859999999</v>
      </c>
      <c r="D466" s="3">
        <v>23837868.34</v>
      </c>
    </row>
    <row r="467" spans="1:4" x14ac:dyDescent="0.3">
      <c r="A467" s="7" t="s">
        <v>688</v>
      </c>
      <c r="B467" s="1" t="s">
        <v>580</v>
      </c>
      <c r="C467" s="3">
        <f>IFERROR(VLOOKUP(A467,'[1]BALANZA JUN 2024'!A:C,3,FALSE),0)</f>
        <v>58118030.079999998</v>
      </c>
      <c r="D467" s="3">
        <v>27980001.75</v>
      </c>
    </row>
    <row r="468" spans="1:4" ht="16.2" thickBot="1" x14ac:dyDescent="0.35">
      <c r="A468" s="17" t="s">
        <v>689</v>
      </c>
      <c r="C468" s="21">
        <f>SUM(C465:C467)</f>
        <v>100397717.69</v>
      </c>
      <c r="D468" s="21">
        <f>SUM(D465:D467)</f>
        <v>70456307.150000006</v>
      </c>
    </row>
    <row r="469" spans="1:4" x14ac:dyDescent="0.3">
      <c r="A469" s="7" t="s">
        <v>690</v>
      </c>
      <c r="B469" s="1" t="s">
        <v>691</v>
      </c>
      <c r="C469" s="3">
        <f>IFERROR(VLOOKUP(A469,'[1]BALANZA JUN 2024'!A:C,3,FALSE),0)</f>
        <v>3351914.76</v>
      </c>
      <c r="D469" s="3">
        <v>329356.94</v>
      </c>
    </row>
    <row r="470" spans="1:4" x14ac:dyDescent="0.3">
      <c r="A470" s="7" t="s">
        <v>692</v>
      </c>
      <c r="B470" s="1" t="s">
        <v>693</v>
      </c>
      <c r="C470" s="3">
        <f>IFERROR(VLOOKUP(A470,'[1]BALANZA JUN 2024'!A:C,3,FALSE),0)</f>
        <v>72185.37</v>
      </c>
      <c r="D470" s="3">
        <v>607584.63</v>
      </c>
    </row>
    <row r="471" spans="1:4" x14ac:dyDescent="0.3">
      <c r="A471" s="7" t="s">
        <v>694</v>
      </c>
      <c r="B471" s="1" t="s">
        <v>499</v>
      </c>
      <c r="C471" s="3">
        <f>IFERROR(VLOOKUP(A471,'[1]BALANZA JUN 2024'!A:C,3,FALSE),0)</f>
        <v>13752471.970000001</v>
      </c>
      <c r="D471" s="3">
        <v>2717594.54</v>
      </c>
    </row>
    <row r="472" spans="1:4" ht="16.2" thickBot="1" x14ac:dyDescent="0.35">
      <c r="A472" s="17" t="s">
        <v>695</v>
      </c>
      <c r="C472" s="21">
        <f>SUM(C469:C471)</f>
        <v>17176572.100000001</v>
      </c>
      <c r="D472" s="21">
        <f>SUM(D469:D471)</f>
        <v>3654536.1100000003</v>
      </c>
    </row>
    <row r="473" spans="1:4" x14ac:dyDescent="0.3">
      <c r="A473" s="17" t="s">
        <v>696</v>
      </c>
      <c r="C473" s="5">
        <f>C468+C472</f>
        <v>117574289.78999999</v>
      </c>
      <c r="D473" s="5">
        <f>D468+D472</f>
        <v>74110843.260000005</v>
      </c>
    </row>
    <row r="474" spans="1:4" x14ac:dyDescent="0.3">
      <c r="C474" s="5">
        <f>'[1]ESTADO DE RESULTADOS'!D25+'[1]ESTADO DE RESULTADOS'!D26-'[1] NOTAS'!C473</f>
        <v>0</v>
      </c>
      <c r="D474" s="5">
        <f>'[1]ESTADO DE RESULTADOS'!E25+'[1]ESTADO DE RESULTADOS'!E26-'[1] NOTAS'!D473</f>
        <v>0</v>
      </c>
    </row>
    <row r="476" spans="1:4" x14ac:dyDescent="0.3">
      <c r="A476" s="17" t="s">
        <v>697</v>
      </c>
      <c r="C476" s="15" t="s">
        <v>1</v>
      </c>
      <c r="D476" s="16" t="s">
        <v>2</v>
      </c>
    </row>
    <row r="477" spans="1:4" x14ac:dyDescent="0.3">
      <c r="A477" s="7" t="s">
        <v>698</v>
      </c>
    </row>
    <row r="478" spans="1:4" x14ac:dyDescent="0.3">
      <c r="A478" s="7" t="s">
        <v>699</v>
      </c>
      <c r="B478" s="1" t="s">
        <v>363</v>
      </c>
      <c r="C478" s="3">
        <f>IFERROR(VLOOKUP(A478,'[1]BALANZA JUN 2024'!A:C,3,FALSE),0)</f>
        <v>19124037.829999998</v>
      </c>
      <c r="D478" s="3">
        <v>13105710.82</v>
      </c>
    </row>
    <row r="479" spans="1:4" x14ac:dyDescent="0.3">
      <c r="A479" s="7" t="s">
        <v>700</v>
      </c>
      <c r="B479" s="1" t="s">
        <v>701</v>
      </c>
      <c r="C479" s="3">
        <f>IFERROR(VLOOKUP(A479,'[1]BALANZA JUN 2024'!A:C,3,FALSE),0)</f>
        <v>0</v>
      </c>
      <c r="D479" s="3">
        <v>1000000</v>
      </c>
    </row>
    <row r="480" spans="1:4" x14ac:dyDescent="0.3">
      <c r="A480" s="7" t="s">
        <v>702</v>
      </c>
      <c r="B480" s="1" t="s">
        <v>367</v>
      </c>
      <c r="C480" s="3">
        <f>IFERROR(VLOOKUP(A480,'[1]BALANZA JUN 2024'!A:C,3,FALSE),0)</f>
        <v>1000914.78</v>
      </c>
      <c r="D480" s="3">
        <v>920104.88</v>
      </c>
    </row>
    <row r="481" spans="1:4" x14ac:dyDescent="0.3">
      <c r="A481" s="7" t="s">
        <v>703</v>
      </c>
      <c r="B481" s="1" t="s">
        <v>369</v>
      </c>
      <c r="C481" s="3">
        <f>IFERROR(VLOOKUP(A481,'[1]BALANZA JUN 2024'!A:C,3,FALSE),0)</f>
        <v>1587702.63</v>
      </c>
      <c r="D481" s="3">
        <v>18502.45</v>
      </c>
    </row>
    <row r="482" spans="1:4" x14ac:dyDescent="0.3">
      <c r="A482" s="7" t="s">
        <v>704</v>
      </c>
      <c r="B482" s="1" t="s">
        <v>465</v>
      </c>
      <c r="C482" s="3">
        <f>IFERROR(VLOOKUP(A482,'[1]BALANZA JUN 2024'!A:C,3,FALSE),0)</f>
        <v>8889102.5600000005</v>
      </c>
      <c r="D482" s="3">
        <v>5163574.05</v>
      </c>
    </row>
    <row r="483" spans="1:4" x14ac:dyDescent="0.3">
      <c r="A483" s="7" t="s">
        <v>705</v>
      </c>
      <c r="B483" s="1" t="s">
        <v>706</v>
      </c>
      <c r="C483" s="3">
        <f>IFERROR(VLOOKUP(A483,'[1]BALANZA JUN 2024'!A:C,3,FALSE),0)</f>
        <v>2207959.2000000002</v>
      </c>
      <c r="D483" s="3">
        <v>1419110.24</v>
      </c>
    </row>
    <row r="484" spans="1:4" x14ac:dyDescent="0.3">
      <c r="A484" s="7" t="s">
        <v>707</v>
      </c>
      <c r="B484" s="1" t="s">
        <v>708</v>
      </c>
      <c r="C484" s="3">
        <f>IFERROR(VLOOKUP(A484,'[1]BALANZA JUN 2024'!A:C,3,FALSE),0)</f>
        <v>51654009.509999998</v>
      </c>
      <c r="D484" s="3">
        <v>44140034.270000003</v>
      </c>
    </row>
    <row r="485" spans="1:4" x14ac:dyDescent="0.3">
      <c r="A485" s="7" t="s">
        <v>709</v>
      </c>
      <c r="B485" s="1" t="s">
        <v>467</v>
      </c>
      <c r="C485" s="3">
        <f>IFERROR(VLOOKUP(A485,'[1]BALANZA JUN 2024'!A:C,3,FALSE),0)</f>
        <v>45410</v>
      </c>
      <c r="D485" s="3">
        <v>96996</v>
      </c>
    </row>
    <row r="486" spans="1:4" x14ac:dyDescent="0.3">
      <c r="A486" s="7" t="s">
        <v>710</v>
      </c>
      <c r="B486" s="1" t="s">
        <v>469</v>
      </c>
      <c r="C486" s="3">
        <f>IFERROR(VLOOKUP(A486,'[1]BALANZA JUN 2024'!A:C,3,FALSE),0)</f>
        <v>14247460</v>
      </c>
      <c r="D486" s="3">
        <v>11200516</v>
      </c>
    </row>
    <row r="487" spans="1:4" x14ac:dyDescent="0.3">
      <c r="A487" s="7" t="s">
        <v>711</v>
      </c>
      <c r="B487" s="1" t="s">
        <v>712</v>
      </c>
      <c r="C487" s="3">
        <f>IFERROR(VLOOKUP(A487,'[1]BALANZA JUN 2024'!A:C,3,FALSE),0)</f>
        <v>46269</v>
      </c>
      <c r="D487" s="3">
        <v>0</v>
      </c>
    </row>
    <row r="488" spans="1:4" x14ac:dyDescent="0.3">
      <c r="A488" s="7" t="s">
        <v>713</v>
      </c>
      <c r="B488" s="1" t="s">
        <v>471</v>
      </c>
      <c r="C488" s="3">
        <f>IFERROR(VLOOKUP(A488,'[1]BALANZA JUN 2024'!A:C,3,FALSE),0)</f>
        <v>5143650.45</v>
      </c>
      <c r="D488" s="3">
        <v>5403521.7599999998</v>
      </c>
    </row>
    <row r="489" spans="1:4" x14ac:dyDescent="0.3">
      <c r="A489" s="7" t="s">
        <v>714</v>
      </c>
      <c r="B489" s="1" t="s">
        <v>473</v>
      </c>
      <c r="C489" s="3">
        <f>IFERROR(VLOOKUP(A489,'[1]BALANZA JUN 2024'!A:C,3,FALSE),0)</f>
        <v>154619.4</v>
      </c>
      <c r="D489" s="3">
        <v>148758.12</v>
      </c>
    </row>
    <row r="490" spans="1:4" x14ac:dyDescent="0.3">
      <c r="A490" s="7" t="s">
        <v>715</v>
      </c>
      <c r="B490" s="1" t="s">
        <v>475</v>
      </c>
      <c r="C490" s="3">
        <f>IFERROR(VLOOKUP(A490,'[1]BALANZA JUN 2024'!A:C,3,FALSE),0)</f>
        <v>23954</v>
      </c>
      <c r="D490" s="3">
        <v>0</v>
      </c>
    </row>
    <row r="491" spans="1:4" x14ac:dyDescent="0.3">
      <c r="A491" s="7" t="s">
        <v>716</v>
      </c>
      <c r="B491" s="1" t="s">
        <v>477</v>
      </c>
      <c r="C491" s="3">
        <f>IFERROR(VLOOKUP(A491,'[1]BALANZA JUN 2024'!A:C,3,FALSE),0)</f>
        <v>0</v>
      </c>
      <c r="D491" s="3">
        <v>0</v>
      </c>
    </row>
    <row r="492" spans="1:4" x14ac:dyDescent="0.3">
      <c r="A492" s="7" t="s">
        <v>717</v>
      </c>
      <c r="B492" s="1" t="s">
        <v>479</v>
      </c>
      <c r="C492" s="3">
        <f>IFERROR(VLOOKUP(A492,'[1]BALANZA JUN 2024'!A:C,3,FALSE),0)</f>
        <v>182710</v>
      </c>
      <c r="D492" s="3">
        <v>38106</v>
      </c>
    </row>
    <row r="493" spans="1:4" x14ac:dyDescent="0.3">
      <c r="A493" s="7" t="s">
        <v>718</v>
      </c>
      <c r="B493" s="1" t="s">
        <v>719</v>
      </c>
      <c r="C493" s="3">
        <f>IFERROR(VLOOKUP(A493,'[1]BALANZA JUN 2024'!A:C,3,FALSE),0)</f>
        <v>21750</v>
      </c>
      <c r="D493" s="3">
        <v>95620.55</v>
      </c>
    </row>
    <row r="494" spans="1:4" x14ac:dyDescent="0.3">
      <c r="A494" s="7" t="s">
        <v>720</v>
      </c>
      <c r="B494" s="1" t="s">
        <v>481</v>
      </c>
      <c r="C494" s="3">
        <f>IFERROR(VLOOKUP(A494,'[1]BALANZA JUN 2024'!A:C,3,FALSE),0)</f>
        <v>25065.15</v>
      </c>
      <c r="D494" s="3">
        <v>0</v>
      </c>
    </row>
    <row r="495" spans="1:4" x14ac:dyDescent="0.3">
      <c r="A495" s="7" t="s">
        <v>721</v>
      </c>
      <c r="B495" s="1" t="s">
        <v>722</v>
      </c>
      <c r="C495" s="3">
        <f>IFERROR(VLOOKUP(A495,'[1]BALANZA JUN 2024'!A:C,3,FALSE),0)</f>
        <v>0</v>
      </c>
      <c r="D495" s="3">
        <v>0</v>
      </c>
    </row>
    <row r="496" spans="1:4" x14ac:dyDescent="0.3">
      <c r="A496" s="7" t="s">
        <v>723</v>
      </c>
      <c r="B496" s="1" t="s">
        <v>483</v>
      </c>
      <c r="C496" s="3">
        <f>IFERROR(VLOOKUP(A496,'[1]BALANZA JUN 2024'!A:C,3,FALSE),0)</f>
        <v>97000.01</v>
      </c>
      <c r="D496" s="3">
        <v>2950</v>
      </c>
    </row>
    <row r="497" spans="1:4" x14ac:dyDescent="0.3">
      <c r="A497" s="7" t="s">
        <v>724</v>
      </c>
      <c r="B497" s="1" t="s">
        <v>485</v>
      </c>
      <c r="C497" s="3">
        <f>IFERROR(VLOOKUP(A497,'[1]BALANZA JUN 2024'!A:C,3,FALSE),0)</f>
        <v>1800000.01</v>
      </c>
      <c r="D497" s="3">
        <v>1662654.66</v>
      </c>
    </row>
    <row r="498" spans="1:4" x14ac:dyDescent="0.3">
      <c r="A498" s="7" t="s">
        <v>725</v>
      </c>
      <c r="B498" s="1" t="s">
        <v>545</v>
      </c>
      <c r="C498" s="3">
        <f>IFERROR(VLOOKUP(A498,'[1]BALANZA JUN 2024'!A:C,3,FALSE),0)</f>
        <v>0</v>
      </c>
      <c r="D498" s="3">
        <v>0</v>
      </c>
    </row>
    <row r="499" spans="1:4" x14ac:dyDescent="0.3">
      <c r="A499" s="7" t="s">
        <v>726</v>
      </c>
      <c r="B499" s="1" t="s">
        <v>487</v>
      </c>
      <c r="C499" s="3">
        <f>IFERROR(VLOOKUP(A499,'[1]BALANZA JUN 2024'!A:C,3,FALSE),0)</f>
        <v>5732134.9299999997</v>
      </c>
      <c r="D499" s="3">
        <v>58882</v>
      </c>
    </row>
    <row r="500" spans="1:4" x14ac:dyDescent="0.3">
      <c r="A500" s="7" t="s">
        <v>727</v>
      </c>
      <c r="B500" s="1" t="s">
        <v>728</v>
      </c>
      <c r="C500" s="3">
        <f>IFERROR(VLOOKUP(A500,'[1]BALANZA JUN 2024'!A:C,3,FALSE),0)</f>
        <v>877820.22</v>
      </c>
      <c r="D500" s="3">
        <v>1688075.29</v>
      </c>
    </row>
    <row r="501" spans="1:4" x14ac:dyDescent="0.3">
      <c r="A501" s="7" t="s">
        <v>729</v>
      </c>
      <c r="B501" s="1" t="s">
        <v>489</v>
      </c>
      <c r="C501" s="3">
        <f>IFERROR(VLOOKUP(A501,'[1]BALANZA JUN 2024'!A:C,3,FALSE),0)</f>
        <v>259192.8</v>
      </c>
      <c r="D501" s="3">
        <v>851120.92</v>
      </c>
    </row>
    <row r="502" spans="1:4" x14ac:dyDescent="0.3">
      <c r="A502" s="7" t="s">
        <v>730</v>
      </c>
      <c r="B502" s="1" t="s">
        <v>731</v>
      </c>
      <c r="C502" s="3">
        <f>IFERROR(VLOOKUP(A502,'[1]BALANZA JUN 2024'!A:C,3,FALSE),0)</f>
        <v>350</v>
      </c>
      <c r="D502" s="3">
        <v>1000</v>
      </c>
    </row>
    <row r="503" spans="1:4" x14ac:dyDescent="0.3">
      <c r="A503" s="7" t="s">
        <v>732</v>
      </c>
      <c r="B503" s="1" t="s">
        <v>493</v>
      </c>
      <c r="C503" s="3">
        <f>IFERROR(VLOOKUP(A503,'[1]BALANZA JUN 2024'!A:C,3,FALSE),0)</f>
        <v>0</v>
      </c>
      <c r="D503" s="3">
        <v>858000</v>
      </c>
    </row>
    <row r="504" spans="1:4" x14ac:dyDescent="0.3">
      <c r="A504" s="7" t="s">
        <v>733</v>
      </c>
      <c r="B504" s="1" t="s">
        <v>495</v>
      </c>
      <c r="C504" s="3">
        <f>IFERROR(VLOOKUP(A504,'[1]BALANZA JUN 2024'!A:C,3,FALSE),0)</f>
        <v>481200</v>
      </c>
      <c r="D504" s="3">
        <v>0</v>
      </c>
    </row>
    <row r="505" spans="1:4" x14ac:dyDescent="0.3">
      <c r="A505" s="7" t="s">
        <v>734</v>
      </c>
      <c r="B505" s="1" t="s">
        <v>735</v>
      </c>
      <c r="C505" s="3">
        <f>IFERROR(VLOOKUP(A505,'[1]BALANZA JUN 2024'!A:C,3,FALSE),0)</f>
        <v>817055.1</v>
      </c>
      <c r="D505" s="3">
        <v>0</v>
      </c>
    </row>
    <row r="506" spans="1:4" x14ac:dyDescent="0.3">
      <c r="A506" s="7" t="s">
        <v>736</v>
      </c>
      <c r="B506" s="1" t="s">
        <v>737</v>
      </c>
      <c r="C506" s="3">
        <f>IFERROR(VLOOKUP(A506,'[1]BALANZA JUN 2024'!A:C,3,FALSE),0)</f>
        <v>0</v>
      </c>
      <c r="D506" s="3">
        <v>0</v>
      </c>
    </row>
    <row r="507" spans="1:4" x14ac:dyDescent="0.3">
      <c r="A507" s="7" t="s">
        <v>738</v>
      </c>
      <c r="B507" s="1" t="s">
        <v>497</v>
      </c>
      <c r="C507" s="3">
        <f>IFERROR(VLOOKUP(A507,'[1]BALANZA JUN 2024'!A:C,3,FALSE),0)</f>
        <v>526100</v>
      </c>
      <c r="D507" s="3">
        <v>505080</v>
      </c>
    </row>
    <row r="508" spans="1:4" x14ac:dyDescent="0.3">
      <c r="A508" s="7" t="s">
        <v>739</v>
      </c>
      <c r="B508" s="1" t="s">
        <v>503</v>
      </c>
      <c r="C508" s="3">
        <f>IFERROR(VLOOKUP(A508,'[1]BALANZA JUN 2024'!A:C,3,FALSE),0)</f>
        <v>20083.150000000001</v>
      </c>
      <c r="D508" s="3">
        <v>49359.48</v>
      </c>
    </row>
    <row r="509" spans="1:4" x14ac:dyDescent="0.3">
      <c r="A509" s="7" t="s">
        <v>740</v>
      </c>
      <c r="B509" s="1" t="s">
        <v>741</v>
      </c>
      <c r="C509" s="3">
        <f>IFERROR(VLOOKUP(A509,'[1]BALANZA JUN 2024'!A:C,3,FALSE),0)</f>
        <v>14688831.210000001</v>
      </c>
      <c r="D509" s="3">
        <v>12856802.85</v>
      </c>
    </row>
    <row r="510" spans="1:4" x14ac:dyDescent="0.3">
      <c r="A510" s="7" t="s">
        <v>742</v>
      </c>
      <c r="B510" s="1" t="s">
        <v>743</v>
      </c>
      <c r="C510" s="3">
        <f>IFERROR(VLOOKUP(A510,'[1]BALANZA JUN 2024'!A:C,3,FALSE),0)</f>
        <v>0</v>
      </c>
      <c r="D510" s="3">
        <v>0</v>
      </c>
    </row>
    <row r="511" spans="1:4" x14ac:dyDescent="0.3">
      <c r="A511" s="7" t="s">
        <v>744</v>
      </c>
      <c r="B511" s="1" t="s">
        <v>505</v>
      </c>
      <c r="C511" s="3">
        <f>IFERROR(VLOOKUP(A511,'[1]BALANZA JUN 2024'!A:C,3,FALSE),0)</f>
        <v>20608.259999999998</v>
      </c>
      <c r="D511" s="3">
        <v>71012.06</v>
      </c>
    </row>
    <row r="512" spans="1:4" x14ac:dyDescent="0.3">
      <c r="A512" s="7" t="s">
        <v>745</v>
      </c>
      <c r="B512" s="1" t="s">
        <v>507</v>
      </c>
      <c r="C512" s="3">
        <f>IFERROR(VLOOKUP(A512,'[1]BALANZA JUN 2024'!A:C,3,FALSE),0)</f>
        <v>4520131.54</v>
      </c>
      <c r="D512" s="3">
        <v>4029455.33</v>
      </c>
    </row>
    <row r="513" spans="1:5" x14ac:dyDescent="0.3">
      <c r="A513" s="7" t="s">
        <v>746</v>
      </c>
      <c r="B513" s="1" t="s">
        <v>509</v>
      </c>
      <c r="C513" s="3">
        <f>IFERROR(VLOOKUP(A513,'[1]BALANZA JUN 2024'!A:C,3,FALSE),0)</f>
        <v>2258858.11</v>
      </c>
      <c r="D513" s="3">
        <v>1223246.43</v>
      </c>
    </row>
    <row r="514" spans="1:5" x14ac:dyDescent="0.3">
      <c r="A514" s="7" t="s">
        <v>747</v>
      </c>
      <c r="B514" s="1" t="s">
        <v>511</v>
      </c>
      <c r="C514" s="3">
        <f>IFERROR(VLOOKUP(A514,'[1]BALANZA JUN 2024'!A:C,3,FALSE),0)</f>
        <v>4809.8</v>
      </c>
      <c r="D514" s="3">
        <v>55086.080000000002</v>
      </c>
    </row>
    <row r="515" spans="1:5" x14ac:dyDescent="0.3">
      <c r="A515" s="7" t="s">
        <v>613</v>
      </c>
      <c r="B515" s="1" t="s">
        <v>463</v>
      </c>
      <c r="C515" s="3">
        <v>0</v>
      </c>
      <c r="D515" s="3">
        <v>5156886.97</v>
      </c>
    </row>
    <row r="516" spans="1:5" x14ac:dyDescent="0.3">
      <c r="A516" s="7" t="s">
        <v>748</v>
      </c>
      <c r="B516" s="1" t="s">
        <v>513</v>
      </c>
      <c r="C516" s="3">
        <f>IFERROR(VLOOKUP(A516,'[1]BALANZA JUN 2024'!A:C,3,FALSE),0)</f>
        <v>567709.80000000005</v>
      </c>
      <c r="D516" s="3">
        <v>372406.32</v>
      </c>
    </row>
    <row r="517" spans="1:5" x14ac:dyDescent="0.3">
      <c r="A517" s="7" t="s">
        <v>749</v>
      </c>
      <c r="B517" s="1" t="s">
        <v>515</v>
      </c>
      <c r="C517" s="3">
        <f>IFERROR(VLOOKUP(A517,'[1]BALANZA JUN 2024'!A:C,3,FALSE),0)</f>
        <v>655241.42000000004</v>
      </c>
      <c r="D517" s="3">
        <v>5266216.01</v>
      </c>
    </row>
    <row r="518" spans="1:5" x14ac:dyDescent="0.3">
      <c r="A518" s="7" t="s">
        <v>750</v>
      </c>
      <c r="B518" s="1" t="s">
        <v>517</v>
      </c>
      <c r="C518" s="3">
        <f>IFERROR(VLOOKUP(A518,'[1]BALANZA JUN 2024'!A:C,3,FALSE),0)</f>
        <v>71964.990000000005</v>
      </c>
      <c r="D518" s="3">
        <v>186178.01</v>
      </c>
    </row>
    <row r="519" spans="1:5" x14ac:dyDescent="0.3">
      <c r="A519" s="7" t="s">
        <v>751</v>
      </c>
      <c r="B519" s="1" t="s">
        <v>519</v>
      </c>
      <c r="C519" s="3">
        <f>IFERROR(VLOOKUP(A519,'[1]BALANZA JUN 2024'!A:C,3,FALSE),0)</f>
        <v>31196.99</v>
      </c>
      <c r="D519" s="3">
        <v>11670.04</v>
      </c>
    </row>
    <row r="520" spans="1:5" x14ac:dyDescent="0.3">
      <c r="A520" s="7" t="s">
        <v>752</v>
      </c>
      <c r="B520" s="1" t="s">
        <v>521</v>
      </c>
      <c r="C520" s="3">
        <f>IFERROR(VLOOKUP(A520,'[1]BALANZA JUN 2024'!A:C,3,FALSE),0)</f>
        <v>1470</v>
      </c>
      <c r="D520" s="3">
        <v>32481.200000000001</v>
      </c>
    </row>
    <row r="521" spans="1:5" x14ac:dyDescent="0.3">
      <c r="A521" s="7" t="s">
        <v>753</v>
      </c>
      <c r="B521" s="1" t="s">
        <v>523</v>
      </c>
      <c r="C521" s="3">
        <f>IFERROR(VLOOKUP(A521,'[1]BALANZA JUN 2024'!A:C,3,FALSE),0)</f>
        <v>0</v>
      </c>
      <c r="D521" s="3">
        <v>0</v>
      </c>
    </row>
    <row r="522" spans="1:5" x14ac:dyDescent="0.3">
      <c r="A522" s="7" t="s">
        <v>754</v>
      </c>
      <c r="B522" s="1" t="s">
        <v>525</v>
      </c>
      <c r="C522" s="3">
        <f>IFERROR(VLOOKUP(A522,'[1]BALANZA JUN 2024'!A:C,3,FALSE),0)</f>
        <v>0</v>
      </c>
      <c r="D522" s="3">
        <v>0</v>
      </c>
    </row>
    <row r="523" spans="1:5" x14ac:dyDescent="0.3">
      <c r="A523" s="7" t="s">
        <v>755</v>
      </c>
      <c r="B523" s="1" t="s">
        <v>527</v>
      </c>
      <c r="C523" s="3">
        <f>IFERROR(VLOOKUP(A523,'[1]BALANZA JUN 2024'!A:C,3,FALSE),0)</f>
        <v>19268.849999999999</v>
      </c>
      <c r="D523" s="3">
        <v>18679.990000000002</v>
      </c>
    </row>
    <row r="524" spans="1:5" x14ac:dyDescent="0.3">
      <c r="A524" s="7" t="s">
        <v>756</v>
      </c>
      <c r="B524" s="1" t="s">
        <v>531</v>
      </c>
      <c r="C524" s="3">
        <f>IFERROR(VLOOKUP(A524,'[1]BALANZA JUN 2024'!A:C,3,FALSE),0)</f>
        <v>0</v>
      </c>
      <c r="D524" s="3">
        <v>0</v>
      </c>
    </row>
    <row r="525" spans="1:5" x14ac:dyDescent="0.3">
      <c r="A525" s="7" t="s">
        <v>757</v>
      </c>
      <c r="B525" s="1" t="s">
        <v>549</v>
      </c>
      <c r="C525" s="3">
        <f>IFERROR(VLOOKUP(A525,'[1]BALANZA JUN 2024'!A:C,3,FALSE),0)</f>
        <v>0</v>
      </c>
      <c r="D525" s="3">
        <v>0</v>
      </c>
    </row>
    <row r="526" spans="1:5" x14ac:dyDescent="0.3">
      <c r="A526" s="7" t="s">
        <v>758</v>
      </c>
      <c r="B526" s="1" t="s">
        <v>759</v>
      </c>
      <c r="C526" s="3">
        <f>IFERROR(VLOOKUP(A526,'[1]BALANZA JUN 2024'!A:C,3,FALSE),0)</f>
        <v>71628218</v>
      </c>
      <c r="D526" s="3">
        <v>32851280.609999999</v>
      </c>
    </row>
    <row r="527" spans="1:5" x14ac:dyDescent="0.3">
      <c r="A527" s="7" t="s">
        <v>760</v>
      </c>
      <c r="B527" s="1" t="s">
        <v>535</v>
      </c>
      <c r="C527" s="3">
        <f>IFERROR(VLOOKUP(A527,'[1]BALANZA JUN 2024'!A:C,3,FALSE),0)</f>
        <v>0</v>
      </c>
      <c r="D527" s="3">
        <v>0</v>
      </c>
    </row>
    <row r="528" spans="1:5" x14ac:dyDescent="0.3">
      <c r="A528" s="7" t="s">
        <v>761</v>
      </c>
      <c r="B528" s="1" t="s">
        <v>563</v>
      </c>
      <c r="C528" s="3">
        <f>IFERROR(VLOOKUP(A528,'[1]BALANZA JUN 2024'!A:C,3,FALSE),0)</f>
        <v>3589179515.3600001</v>
      </c>
      <c r="D528" s="3">
        <v>304795040.10000002</v>
      </c>
      <c r="E528" s="2"/>
    </row>
    <row r="529" spans="1:5" x14ac:dyDescent="0.3">
      <c r="A529" s="7" t="s">
        <v>762</v>
      </c>
      <c r="B529" s="1" t="s">
        <v>763</v>
      </c>
      <c r="C529" s="3">
        <f>IFERROR(VLOOKUP(A529,'[1]BALANZA JUN 2024'!A:C,3,FALSE),0)</f>
        <v>927808872.29999995</v>
      </c>
      <c r="D529" s="3">
        <v>67100744.729999997</v>
      </c>
      <c r="E529" s="2"/>
    </row>
    <row r="530" spans="1:5" x14ac:dyDescent="0.3">
      <c r="A530" s="7" t="s">
        <v>764</v>
      </c>
      <c r="B530" s="1" t="s">
        <v>537</v>
      </c>
      <c r="C530" s="3">
        <f>IFERROR(VLOOKUP(A530,'[1]BALANZA JUN 2024'!A:C,3,FALSE),0)</f>
        <v>0</v>
      </c>
      <c r="D530" s="3">
        <v>0</v>
      </c>
      <c r="E530" s="2"/>
    </row>
    <row r="531" spans="1:5" x14ac:dyDescent="0.3">
      <c r="A531" s="7" t="s">
        <v>765</v>
      </c>
      <c r="B531" s="1" t="s">
        <v>766</v>
      </c>
      <c r="C531" s="3">
        <f>IFERROR(VLOOKUP(A531,'[1]BALANZA JUN 2024'!A:C,3,FALSE),0)</f>
        <v>0</v>
      </c>
      <c r="D531" s="3">
        <v>654240.6</v>
      </c>
    </row>
    <row r="532" spans="1:5" x14ac:dyDescent="0.3">
      <c r="A532" s="7" t="s">
        <v>767</v>
      </c>
      <c r="B532" s="1" t="s">
        <v>768</v>
      </c>
      <c r="C532" s="3">
        <f>IFERROR(VLOOKUP(A532,'[1]BALANZA JUN 2024'!A:C,3,FALSE),0)</f>
        <v>42070</v>
      </c>
      <c r="D532" s="3">
        <v>93826</v>
      </c>
    </row>
    <row r="533" spans="1:5" x14ac:dyDescent="0.3">
      <c r="A533" s="7" t="s">
        <v>769</v>
      </c>
      <c r="B533" s="1" t="s">
        <v>770</v>
      </c>
      <c r="C533" s="3">
        <f>IFERROR(VLOOKUP(A533,'[1]BALANZA JUN 2024'!A:C,3,FALSE),0)</f>
        <v>2924630</v>
      </c>
      <c r="D533" s="3">
        <v>0</v>
      </c>
    </row>
    <row r="534" spans="1:5" x14ac:dyDescent="0.3">
      <c r="A534" s="7" t="s">
        <v>679</v>
      </c>
      <c r="B534" s="1" t="s">
        <v>680</v>
      </c>
      <c r="C534" s="3">
        <f>IFERROR(VLOOKUP(A534,'[1]BALANZA JUN 2024'!A:C,3,FALSE),0)</f>
        <v>0</v>
      </c>
      <c r="D534" s="3">
        <v>0</v>
      </c>
    </row>
    <row r="535" spans="1:5" x14ac:dyDescent="0.3">
      <c r="A535" s="7" t="s">
        <v>771</v>
      </c>
      <c r="B535" s="1" t="s">
        <v>772</v>
      </c>
      <c r="C535" s="3">
        <f>IFERROR(VLOOKUP(A535,'[1]BALANZA JUN 2024'!A:C,3,FALSE),0)</f>
        <v>0</v>
      </c>
      <c r="D535" s="3">
        <v>6708.85</v>
      </c>
    </row>
    <row r="536" spans="1:5" x14ac:dyDescent="0.3">
      <c r="A536" s="7" t="s">
        <v>773</v>
      </c>
      <c r="B536" s="1" t="s">
        <v>774</v>
      </c>
      <c r="C536" s="3">
        <f>IFERROR(VLOOKUP(A536,'[1]BALANZA JUN 2024'!A:C,3,FALSE),0)</f>
        <v>0</v>
      </c>
      <c r="D536" s="3">
        <v>225000</v>
      </c>
    </row>
    <row r="537" spans="1:5" x14ac:dyDescent="0.3">
      <c r="A537" s="7" t="s">
        <v>775</v>
      </c>
      <c r="B537" s="1" t="s">
        <v>776</v>
      </c>
      <c r="C537" s="3">
        <f>IFERROR(VLOOKUP(A537,'[1]BALANZA JUN 2024'!A:C,3,FALSE),0)</f>
        <v>1904563.28</v>
      </c>
      <c r="D537" s="3">
        <v>1222375.52</v>
      </c>
    </row>
    <row r="538" spans="1:5" x14ac:dyDescent="0.3">
      <c r="A538" s="7" t="s">
        <v>777</v>
      </c>
      <c r="B538" s="1" t="s">
        <v>778</v>
      </c>
      <c r="C538" s="3">
        <f>IFERROR(VLOOKUP(A538,'[1]BALANZA JUN 2024'!A:C,3,FALSE),0)</f>
        <v>0</v>
      </c>
      <c r="D538" s="3">
        <v>0</v>
      </c>
    </row>
    <row r="539" spans="1:5" x14ac:dyDescent="0.3">
      <c r="A539" s="7" t="s">
        <v>779</v>
      </c>
      <c r="B539" s="1" t="s">
        <v>780</v>
      </c>
      <c r="C539" s="3">
        <f>IFERROR(VLOOKUP(A539,'[1]BALANZA JUN 2024'!A:C,3,FALSE),0)</f>
        <v>0</v>
      </c>
      <c r="D539" s="3">
        <v>279612.93</v>
      </c>
    </row>
    <row r="540" spans="1:5" x14ac:dyDescent="0.3">
      <c r="A540" s="7" t="s">
        <v>781</v>
      </c>
      <c r="B540" s="1" t="s">
        <v>782</v>
      </c>
      <c r="C540" s="3">
        <f>IFERROR(VLOOKUP(A540,'[1]BALANZA JUN 2024'!A:C,3,FALSE),0)</f>
        <v>0</v>
      </c>
      <c r="D540" s="3">
        <v>0</v>
      </c>
    </row>
    <row r="541" spans="1:5" x14ac:dyDescent="0.3">
      <c r="A541" s="7" t="s">
        <v>783</v>
      </c>
      <c r="B541" s="1" t="s">
        <v>784</v>
      </c>
      <c r="C541" s="3">
        <f>IFERROR(VLOOKUP(A541,'[1]BALANZA JUN 2024'!A:C,3,FALSE),0)</f>
        <v>65486.5</v>
      </c>
      <c r="D541" s="3">
        <v>0</v>
      </c>
    </row>
    <row r="542" spans="1:5" x14ac:dyDescent="0.3">
      <c r="A542" s="7" t="s">
        <v>785</v>
      </c>
      <c r="B542" s="1" t="s">
        <v>557</v>
      </c>
      <c r="C542" s="3">
        <f>IFERROR(VLOOKUP(A542,'[1]BALANZA JUN 2024'!A:C,3,FALSE),0)</f>
        <v>221800</v>
      </c>
      <c r="D542" s="3">
        <v>245356.66</v>
      </c>
    </row>
    <row r="543" spans="1:5" x14ac:dyDescent="0.3">
      <c r="A543" s="7" t="s">
        <v>786</v>
      </c>
      <c r="B543" s="1" t="s">
        <v>787</v>
      </c>
      <c r="C543" s="3">
        <f>IFERROR(VLOOKUP(A543,'[1]BALANZA JUN 2024'!A:C,3,FALSE),0)</f>
        <v>0</v>
      </c>
      <c r="D543" s="3">
        <v>0</v>
      </c>
    </row>
    <row r="544" spans="1:5" x14ac:dyDescent="0.3">
      <c r="A544" s="7" t="s">
        <v>788</v>
      </c>
      <c r="B544" s="1" t="s">
        <v>789</v>
      </c>
      <c r="C544" s="3">
        <f>IFERROR(VLOOKUP(A544,'[1]BALANZA JUN 2024'!A:C,3,FALSE),0)</f>
        <v>0</v>
      </c>
      <c r="D544" s="3">
        <v>0</v>
      </c>
    </row>
    <row r="545" spans="1:4" x14ac:dyDescent="0.3">
      <c r="A545" s="7" t="s">
        <v>790</v>
      </c>
      <c r="B545" s="1" t="s">
        <v>791</v>
      </c>
      <c r="C545" s="3">
        <f>IFERROR(VLOOKUP(A545,'[1]BALANZA JUN 2024'!A:C,3,FALSE),0)</f>
        <v>0</v>
      </c>
      <c r="D545" s="3">
        <v>0</v>
      </c>
    </row>
    <row r="546" spans="1:4" x14ac:dyDescent="0.3">
      <c r="A546" s="7" t="s">
        <v>792</v>
      </c>
      <c r="B546" s="1" t="s">
        <v>561</v>
      </c>
      <c r="C546" s="3">
        <f>IFERROR(VLOOKUP(A546,'[1]BALANZA JUN 2024'!A:C,3,FALSE),0)</f>
        <v>0</v>
      </c>
      <c r="D546" s="3">
        <v>0</v>
      </c>
    </row>
    <row r="547" spans="1:4" s="4" customFormat="1" ht="16.2" thickBot="1" x14ac:dyDescent="0.35">
      <c r="A547" s="17" t="s">
        <v>793</v>
      </c>
      <c r="C547" s="21">
        <f>SUM(C478:C546)</f>
        <v>4731580797.1400003</v>
      </c>
      <c r="D547" s="21">
        <f>SUM(D478:D546)</f>
        <v>525181984.78000015</v>
      </c>
    </row>
    <row r="548" spans="1:4" s="4" customFormat="1" x14ac:dyDescent="0.3">
      <c r="A548" s="17"/>
      <c r="C548" s="5">
        <f>'[1]ESTADO DE RESULTADOS'!D27-'[1] NOTAS'!C547</f>
        <v>0</v>
      </c>
      <c r="D548" s="5">
        <f>'[1]ESTADO DE RESULTADOS'!E27-'[1] NOTAS'!D547</f>
        <v>0</v>
      </c>
    </row>
    <row r="549" spans="1:4" x14ac:dyDescent="0.3">
      <c r="C549" s="3"/>
      <c r="D549" s="3"/>
    </row>
    <row r="550" spans="1:4" s="4" customFormat="1" x14ac:dyDescent="0.3">
      <c r="A550" s="17" t="s">
        <v>794</v>
      </c>
      <c r="C550" s="15" t="s">
        <v>1</v>
      </c>
      <c r="D550" s="16" t="s">
        <v>2</v>
      </c>
    </row>
    <row r="551" spans="1:4" s="4" customFormat="1" x14ac:dyDescent="0.3">
      <c r="A551" s="7" t="s">
        <v>795</v>
      </c>
      <c r="C551" s="5"/>
      <c r="D551" s="5"/>
    </row>
    <row r="552" spans="1:4" s="4" customFormat="1" ht="14.25" customHeight="1" x14ac:dyDescent="0.3">
      <c r="C552" s="5"/>
      <c r="D552" s="5"/>
    </row>
    <row r="553" spans="1:4" x14ac:dyDescent="0.3">
      <c r="A553" s="7" t="s">
        <v>796</v>
      </c>
      <c r="B553" s="1" t="s">
        <v>797</v>
      </c>
      <c r="C553" s="3">
        <f>IFERROR(VLOOKUP(A553,'[1]BALANZA JUN 2024'!A:C,3,FALSE),0)</f>
        <v>5029635.97</v>
      </c>
      <c r="D553" s="3">
        <v>16696056.029999999</v>
      </c>
    </row>
    <row r="554" spans="1:4" x14ac:dyDescent="0.3">
      <c r="A554" s="7" t="s">
        <v>798</v>
      </c>
      <c r="B554" s="1" t="s">
        <v>799</v>
      </c>
      <c r="C554" s="3">
        <f>IFERROR(VLOOKUP(A554,'[1]BALANZA JUN 2024'!A:C,3,FALSE),0)</f>
        <v>92339.839999999997</v>
      </c>
      <c r="D554" s="3">
        <v>70589.84</v>
      </c>
    </row>
    <row r="555" spans="1:4" x14ac:dyDescent="0.3">
      <c r="A555" s="7" t="s">
        <v>800</v>
      </c>
      <c r="B555" s="1" t="s">
        <v>801</v>
      </c>
      <c r="C555" s="3">
        <f>IFERROR(VLOOKUP(A555,'[1]BALANZA JUN 2024'!A:C,3,FALSE),0)</f>
        <v>9631208.1099999994</v>
      </c>
      <c r="D555" s="3">
        <v>7653047.2599999998</v>
      </c>
    </row>
    <row r="556" spans="1:4" x14ac:dyDescent="0.3">
      <c r="A556" s="7" t="s">
        <v>802</v>
      </c>
      <c r="B556" s="1" t="s">
        <v>803</v>
      </c>
      <c r="C556" s="3">
        <f>IFERROR(VLOOKUP(A556,'[1]BALANZA JUN 2024'!A:C,3,FALSE),0)</f>
        <v>44626854.329999998</v>
      </c>
      <c r="D556" s="3">
        <v>44754872.359999999</v>
      </c>
    </row>
    <row r="557" spans="1:4" x14ac:dyDescent="0.3">
      <c r="A557" s="7" t="s">
        <v>337</v>
      </c>
      <c r="B557" s="1" t="s">
        <v>338</v>
      </c>
      <c r="C557" s="3">
        <f>IFERROR(VLOOKUP(A557,'[1]BALANZA JUN 2024'!A:C,3,FALSE),0)</f>
        <v>1173584779.3599999</v>
      </c>
      <c r="D557" s="3">
        <v>0</v>
      </c>
    </row>
    <row r="558" spans="1:4" x14ac:dyDescent="0.3">
      <c r="A558" s="7" t="s">
        <v>339</v>
      </c>
      <c r="B558" s="1" t="s">
        <v>340</v>
      </c>
      <c r="C558" s="3">
        <f>IFERROR(VLOOKUP(A558,'[1]BALANZA JUN 2024'!A:C,3,FALSE),0)</f>
        <v>-1.74</v>
      </c>
      <c r="D558" s="3">
        <v>0</v>
      </c>
    </row>
    <row r="559" spans="1:4" s="4" customFormat="1" ht="18.75" customHeight="1" thickBot="1" x14ac:dyDescent="0.35">
      <c r="A559" s="17" t="s">
        <v>804</v>
      </c>
      <c r="C559" s="21">
        <f>SUM(C553:C558)</f>
        <v>1232964815.8699999</v>
      </c>
      <c r="D559" s="21">
        <f>SUM(D553:D558)</f>
        <v>69174565.489999995</v>
      </c>
    </row>
    <row r="560" spans="1:4" x14ac:dyDescent="0.3">
      <c r="C560" s="3">
        <f>'[1]ESTADO DE RESULTADOS'!D28-'[1] NOTAS'!C559</f>
        <v>0</v>
      </c>
      <c r="D560" s="3">
        <f>'[1]ESTADO DE RESULTADOS'!E28-'[1] NOTAS'!D559</f>
        <v>0</v>
      </c>
    </row>
  </sheetData>
  <mergeCells count="3">
    <mergeCell ref="A181:D181"/>
    <mergeCell ref="C10:D10"/>
    <mergeCell ref="A116:D116"/>
  </mergeCells>
  <pageMargins left="0.7" right="0.7" top="0.75" bottom="0.75" header="0.3" footer="0.3"/>
  <drawing r:id="rId1"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Esperanza Altagracia De Oleo</dc:creator>
  <cp:lastModifiedBy>Esperanza Altagracia De Oleo</cp:lastModifiedBy>
  <dcterms:created xsi:type="dcterms:W3CDTF">2024-07-15T20:26:35Z</dcterms:created>
  <dcterms:modified xsi:type="dcterms:W3CDTF">2024-07-15T20:34:35Z</dcterms:modified>
</cp:coreProperties>
</file>