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rick_vasquez_hidroelectrica_gov_do/Documents/Dowloands/Clasificador Presupuestario/ESTADOS FINANCIEROS CIERRE 2025/"/>
    </mc:Choice>
  </mc:AlternateContent>
  <xr:revisionPtr revIDLastSave="0" documentId="8_{955F3890-867D-4F6D-B5AC-EB80EF04BD93}" xr6:coauthVersionLast="47" xr6:coauthVersionMax="47" xr10:uidLastSave="{00000000-0000-0000-0000-000000000000}"/>
  <bookViews>
    <workbookView xWindow="-108" yWindow="-108" windowWidth="23256" windowHeight="12576" xr2:uid="{A01F35B6-7174-4DD9-BAE0-407006AFD267}"/>
  </bookViews>
  <sheets>
    <sheet name="Notas de la 8-27" sheetId="1" r:id="rId1"/>
    <sheet name="Nota #13 Propiedad, Planta y EQ" sheetId="2" r:id="rId2"/>
    <sheet name="Construcción en Proceso" sheetId="3" r:id="rId3"/>
    <sheet name="SPNF CXC " sheetId="4" r:id="rId4"/>
    <sheet name=" SPNF CXP" sheetId="5" r:id="rId5"/>
    <sheet name="AYUDAS Y DONACIONES" sheetId="6" r:id="rId6"/>
  </sheets>
  <definedNames>
    <definedName name="_xlnm._FilterDatabase" localSheetId="2" hidden="1">'Construcción en Proceso'!$A$3:$L$220</definedName>
    <definedName name="_xlnm._FilterDatabase" localSheetId="0" hidden="1">'Notas de la 8-27'!$A$445:$D$496</definedName>
    <definedName name="_xlnm.Print_Area" localSheetId="4">' SPNF CXP'!$A$1:$E$17</definedName>
    <definedName name="_xlnm.Print_Area" localSheetId="5">'AYUDAS Y DONACIONES'!$A$1:$I$13</definedName>
    <definedName name="_xlnm.Print_Area" localSheetId="2">'Construcción en Proceso'!$C$1:$L$227</definedName>
    <definedName name="_xlnm.Print_Area" localSheetId="1">'Nota #13 Propiedad, Planta y EQ'!$A$1:$I$33</definedName>
    <definedName name="_xlnm.Print_Area" localSheetId="0">'Notas de la 8-27'!$A$2:$D$522</definedName>
    <definedName name="_xlnm.Print_Area" localSheetId="3">'SPNF CXC '!$A$1:$E$16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6" l="1"/>
  <c r="G12" i="6"/>
  <c r="H10" i="6"/>
  <c r="F12" i="6"/>
  <c r="E12" i="6"/>
  <c r="H7" i="6"/>
  <c r="D16" i="5"/>
  <c r="C16" i="5"/>
  <c r="D15" i="5"/>
  <c r="C15" i="5"/>
  <c r="D15" i="4"/>
  <c r="C15" i="4"/>
  <c r="K222" i="3"/>
  <c r="K224" i="3" s="1"/>
  <c r="L147" i="3"/>
  <c r="J147" i="3"/>
  <c r="L112" i="3"/>
  <c r="J112" i="3"/>
  <c r="J222" i="3" s="1"/>
  <c r="J224" i="3" s="1"/>
  <c r="J225" i="3" s="1"/>
  <c r="L111" i="3"/>
  <c r="L222" i="3" s="1"/>
  <c r="L224" i="3" s="1"/>
  <c r="L225" i="3" s="1"/>
  <c r="J111" i="3"/>
  <c r="E30" i="2"/>
  <c r="E25" i="2"/>
  <c r="E32" i="2" s="1"/>
  <c r="H18" i="2"/>
  <c r="G18" i="2"/>
  <c r="F18" i="2"/>
  <c r="E18" i="2"/>
  <c r="E19" i="2" s="1"/>
  <c r="D18" i="2"/>
  <c r="C18" i="2"/>
  <c r="C19" i="2" s="1"/>
  <c r="B18" i="2"/>
  <c r="I17" i="2"/>
  <c r="I16" i="2"/>
  <c r="I15" i="2"/>
  <c r="H13" i="2"/>
  <c r="H19" i="2" s="1"/>
  <c r="E13" i="2"/>
  <c r="C13" i="2"/>
  <c r="B13" i="2"/>
  <c r="B19" i="2" s="1"/>
  <c r="I12" i="2"/>
  <c r="I11" i="2"/>
  <c r="I10" i="2"/>
  <c r="I9" i="2"/>
  <c r="I8" i="2"/>
  <c r="F8" i="2"/>
  <c r="G7" i="2"/>
  <c r="G13" i="2" s="1"/>
  <c r="G19" i="2" s="1"/>
  <c r="F7" i="2"/>
  <c r="F13" i="2" s="1"/>
  <c r="F19" i="2" s="1"/>
  <c r="E7" i="2"/>
  <c r="D7" i="2"/>
  <c r="D13" i="2" s="1"/>
  <c r="D19" i="2" s="1"/>
  <c r="C7" i="2"/>
  <c r="C520" i="1"/>
  <c r="D520" i="1"/>
  <c r="D509" i="1"/>
  <c r="C509" i="1"/>
  <c r="D497" i="1"/>
  <c r="C497" i="1"/>
  <c r="D439" i="1"/>
  <c r="C439" i="1"/>
  <c r="D435" i="1"/>
  <c r="D440" i="1" s="1"/>
  <c r="C435" i="1"/>
  <c r="C440" i="1" s="1"/>
  <c r="D426" i="1"/>
  <c r="C426" i="1"/>
  <c r="D380" i="1"/>
  <c r="C380" i="1"/>
  <c r="D369" i="1"/>
  <c r="C369" i="1"/>
  <c r="D343" i="1"/>
  <c r="C343" i="1"/>
  <c r="D339" i="1"/>
  <c r="D344" i="1" s="1"/>
  <c r="C339" i="1"/>
  <c r="C344" i="1" s="1"/>
  <c r="D247" i="1"/>
  <c r="C247" i="1"/>
  <c r="D232" i="1"/>
  <c r="C232" i="1"/>
  <c r="D226" i="1"/>
  <c r="C226" i="1"/>
  <c r="D201" i="1"/>
  <c r="C201" i="1"/>
  <c r="K195" i="1"/>
  <c r="C194" i="1"/>
  <c r="D194" i="1"/>
  <c r="C183" i="1"/>
  <c r="D183" i="1"/>
  <c r="D176" i="1"/>
  <c r="C176" i="1"/>
  <c r="D154" i="1"/>
  <c r="C154" i="1"/>
  <c r="C138" i="1"/>
  <c r="D138" i="1"/>
  <c r="D129" i="1"/>
  <c r="C129" i="1"/>
  <c r="D119" i="1"/>
  <c r="C119" i="1"/>
  <c r="D85" i="1"/>
  <c r="C85" i="1"/>
  <c r="C86" i="1"/>
  <c r="D86" i="1"/>
  <c r="C60" i="1"/>
  <c r="D60" i="1"/>
  <c r="C47" i="1"/>
  <c r="C48" i="1" s="1"/>
  <c r="D47" i="1"/>
  <c r="D48" i="1" s="1"/>
  <c r="C38" i="1"/>
  <c r="D38" i="1"/>
  <c r="D34" i="1"/>
  <c r="C34" i="1"/>
  <c r="D29" i="1"/>
  <c r="C29" i="1"/>
  <c r="C22" i="1"/>
  <c r="D22" i="1"/>
  <c r="D39" i="1" s="1"/>
  <c r="C15" i="1"/>
  <c r="D15" i="1"/>
  <c r="D17" i="5" l="1"/>
  <c r="D49" i="1"/>
  <c r="C39" i="1"/>
  <c r="C17" i="5"/>
  <c r="C49" i="1"/>
  <c r="H11" i="6"/>
  <c r="I13" i="2"/>
  <c r="I19" i="2" s="1"/>
  <c r="H8" i="6"/>
  <c r="H12" i="6" s="1"/>
  <c r="D12" i="6"/>
  <c r="I7" i="2"/>
  <c r="H9" i="6"/>
  <c r="I1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Dicna Perdomo de Mota</author>
  </authors>
  <commentList>
    <comment ref="A229" authorId="0" shapeId="0" xr:uid="{3F8DC5D9-4BA3-4229-AC3E-AB5A59A7C236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no debes presentar esta nota no tiene movimiento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Erick Javier Vasquez</author>
  </authors>
  <commentList>
    <comment ref="L223" authorId="0" shapeId="0" xr:uid="{0665DA7D-4D1E-4E9B-A414-D7B2054AFAC0}">
      <text>
        <r>
          <rPr>
            <b/>
            <sz val="9"/>
            <color indexed="81"/>
            <rFont val="Tahoma"/>
            <family val="2"/>
          </rPr>
          <t>Erick Javier Vasquez:</t>
        </r>
        <r>
          <rPr>
            <sz val="9"/>
            <color indexed="81"/>
            <rFont val="Tahoma"/>
            <family val="2"/>
          </rPr>
          <t xml:space="preserve">
Formulado con Balanza</t>
        </r>
      </text>
    </comment>
  </commentList>
</comments>
</file>

<file path=xl/sharedStrings.xml><?xml version="1.0" encoding="utf-8"?>
<sst xmlns="http://schemas.openxmlformats.org/spreadsheetml/2006/main" count="2657" uniqueCount="1256">
  <si>
    <t>EMPRESA DE GENERACION HIDROELECTRICA DOMINICANA</t>
  </si>
  <si>
    <t>NOTAS A LOS ESTADOS FINANCIEROS</t>
  </si>
  <si>
    <t>2025-2024</t>
  </si>
  <si>
    <t>Valores en RD$</t>
  </si>
  <si>
    <t xml:space="preserve"> PERIODOS </t>
  </si>
  <si>
    <t>Nota #8 Efectivo y equivalentes de efectivo.</t>
  </si>
  <si>
    <t>Un detalle del efectivo y equivalente de efectivo al 31 de diciembre de 2025 y 2024 es como sigue:</t>
  </si>
  <si>
    <t>100100200</t>
  </si>
  <si>
    <t>FONDOS DE CAJA CHICA</t>
  </si>
  <si>
    <t>100100201</t>
  </si>
  <si>
    <t>CAJA CHICA 1</t>
  </si>
  <si>
    <t>Sub - Total Caja</t>
  </si>
  <si>
    <t>100210100</t>
  </si>
  <si>
    <t>CUENTA DE OPERACIONES 100-01-240-0126-4</t>
  </si>
  <si>
    <t>100210101</t>
  </si>
  <si>
    <t>CHEQUES 100-01-240-0126-47-4</t>
  </si>
  <si>
    <t>100210102</t>
  </si>
  <si>
    <t>DEPOSITOS 100-01-240-0126-47-4</t>
  </si>
  <si>
    <t>100210104</t>
  </si>
  <si>
    <t>N/D 100-01-240-0126-47-4</t>
  </si>
  <si>
    <t>100210105</t>
  </si>
  <si>
    <t>T/D 100-01-240-0126-47-4</t>
  </si>
  <si>
    <t>100210106</t>
  </si>
  <si>
    <t>T/C 100-01-240-0126-47-4</t>
  </si>
  <si>
    <t>100220100</t>
  </si>
  <si>
    <t>CUENTA DE  NOMINAS  100-01-240-012648-2</t>
  </si>
  <si>
    <t>100220101</t>
  </si>
  <si>
    <t>CHEQUES 100-01-240-012648-2</t>
  </si>
  <si>
    <t>100220102</t>
  </si>
  <si>
    <t>DEPOSITOS 100-01-240-012648-2</t>
  </si>
  <si>
    <t>100220105</t>
  </si>
  <si>
    <t>T/D 100-01-240-012648-2</t>
  </si>
  <si>
    <t>100220106</t>
  </si>
  <si>
    <t>T/C 100-01-240-012648-2</t>
  </si>
  <si>
    <t>100220107</t>
  </si>
  <si>
    <t>100-01-240-012648-2</t>
  </si>
  <si>
    <t>100230100</t>
  </si>
  <si>
    <t>CUENTA DE INGRESOS 100-01-240-012649-0</t>
  </si>
  <si>
    <t>100230102</t>
  </si>
  <si>
    <t>DEPOSITOS 100-01-240-012649-0</t>
  </si>
  <si>
    <t>100230105</t>
  </si>
  <si>
    <t>T/D 100-01-240-012649-0</t>
  </si>
  <si>
    <t>100230106</t>
  </si>
  <si>
    <t>T/C 100-01-240-012649-0</t>
  </si>
  <si>
    <t>100240100</t>
  </si>
  <si>
    <t>CUENTA DE PROYECTOS 100-01-240-012650-4</t>
  </si>
  <si>
    <t>100240101</t>
  </si>
  <si>
    <t>CHEQUES 100-01-240-012650-4</t>
  </si>
  <si>
    <t>100240106</t>
  </si>
  <si>
    <t>T/C 100-01-240-012650-4</t>
  </si>
  <si>
    <t>Sub - Total Cuentas Corriente RD$</t>
  </si>
  <si>
    <t>100250100</t>
  </si>
  <si>
    <t>CUENTA DE DOLARES 200-02-240-003911-8</t>
  </si>
  <si>
    <t>100250103</t>
  </si>
  <si>
    <t>N/C 200-02-240-003911-8</t>
  </si>
  <si>
    <t>100250104</t>
  </si>
  <si>
    <t>N/D 200-02-240-003911-8</t>
  </si>
  <si>
    <t>100250105</t>
  </si>
  <si>
    <t>T/D 200-02-240-003911-8</t>
  </si>
  <si>
    <t>100250106</t>
  </si>
  <si>
    <t>T/C 200-02-240-003911-8</t>
  </si>
  <si>
    <t>100260106</t>
  </si>
  <si>
    <t>T/C MINICENTRALES</t>
  </si>
  <si>
    <t>100290000</t>
  </si>
  <si>
    <t>Efectivo- Diferencia en cambio</t>
  </si>
  <si>
    <t>Sub - Total Cuentas Corriente USD$ (a)</t>
  </si>
  <si>
    <t>Total Efectivo y equivalentes de efectivo</t>
  </si>
  <si>
    <r>
      <t xml:space="preserve">(a) </t>
    </r>
    <r>
      <rPr>
        <sz val="12"/>
        <color theme="1"/>
        <rFont val="Calibri"/>
        <family val="2"/>
        <scheme val="minor"/>
      </rPr>
      <t xml:space="preserve">El efectivo y equivalente de efectivo incluye </t>
    </r>
    <r>
      <rPr>
        <b/>
        <sz val="12"/>
        <color theme="1"/>
        <rFont val="Calibri"/>
        <family val="2"/>
        <scheme val="minor"/>
      </rPr>
      <t>US$9,140,844.27</t>
    </r>
    <r>
      <rPr>
        <sz val="12"/>
        <color theme="1"/>
        <rFont val="Calibri"/>
        <family val="2"/>
        <scheme val="minor"/>
      </rPr>
      <t xml:space="preserve"> al 31 de diciembre 2025 (2024: </t>
    </r>
    <r>
      <rPr>
        <b/>
        <sz val="12"/>
        <color theme="1"/>
        <rFont val="Calibri"/>
        <family val="2"/>
        <scheme val="minor"/>
      </rPr>
      <t>US$39,487,073.14).</t>
    </r>
  </si>
  <si>
    <t>Nota #9  Inversiones a Corto Plazo.</t>
  </si>
  <si>
    <t>Un detalle de las inversiones y su  equivalente  al 31 de diciembre de 2025 y 2024 es como sigue:</t>
  </si>
  <si>
    <t>110300100</t>
  </si>
  <si>
    <r>
      <t xml:space="preserve">INVERSIONES US$ </t>
    </r>
    <r>
      <rPr>
        <b/>
        <sz val="12"/>
        <color theme="1"/>
        <rFont val="Calibri"/>
        <family val="2"/>
        <scheme val="minor"/>
      </rPr>
      <t>(a)</t>
    </r>
  </si>
  <si>
    <t>110300110</t>
  </si>
  <si>
    <t>Inversion- Diferencia en cambio</t>
  </si>
  <si>
    <t>110300200</t>
  </si>
  <si>
    <t>110300200 INVERSIONES EN RD$</t>
  </si>
  <si>
    <t xml:space="preserve"> Total Fondos Inversiones</t>
  </si>
  <si>
    <r>
      <t xml:space="preserve">(a) </t>
    </r>
    <r>
      <rPr>
        <sz val="12"/>
        <color theme="1"/>
        <rFont val="Calibri"/>
        <family val="2"/>
        <scheme val="minor"/>
      </rPr>
      <t xml:space="preserve">Las inversiones corresponden a certificados financieros. Incluye </t>
    </r>
    <r>
      <rPr>
        <b/>
        <sz val="12"/>
        <color theme="1"/>
        <rFont val="Calibri"/>
        <family val="2"/>
        <scheme val="minor"/>
      </rPr>
      <t>US$34,122,589.75</t>
    </r>
    <r>
      <rPr>
        <sz val="12"/>
        <color theme="1"/>
        <rFont val="Calibri"/>
        <family val="2"/>
        <scheme val="minor"/>
      </rPr>
      <t xml:space="preserve"> al 31 de diciembre 2025 (2024: </t>
    </r>
    <r>
      <rPr>
        <b/>
        <sz val="12"/>
        <color theme="1"/>
        <rFont val="Calibri"/>
        <family val="2"/>
        <scheme val="minor"/>
      </rPr>
      <t>US$$44,290,749.77</t>
    </r>
    <r>
      <rPr>
        <sz val="12"/>
        <color theme="1"/>
        <rFont val="Calibri"/>
        <family val="2"/>
        <scheme val="minor"/>
      </rPr>
      <t>).</t>
    </r>
  </si>
  <si>
    <t>Los certificados financieros en pesos DOP mantienen una tasa de interés que oscila entre el 4.02% y 4.73% con vencimiento comprendidos entre el 3 de febrero de 2025 y 1 de mayo de 2025.</t>
  </si>
  <si>
    <t>Certificado financiero en dólar USD mantienen una tasa de interés de 3.55% con vencimiento al 30 de septiembre de 2027.</t>
  </si>
  <si>
    <t>Nota #10  Cuentas por cobrar a corto plazo.</t>
  </si>
  <si>
    <t>Un detalle de las cuentas por cobrar a corto plazo al 31 de diciembre de 2025 y 2024 es como sigue:</t>
  </si>
  <si>
    <t>110400100</t>
  </si>
  <si>
    <t>CXC MERCADO SPOT</t>
  </si>
  <si>
    <t>110400200</t>
  </si>
  <si>
    <t>CXC MERCADO CONTRATO</t>
  </si>
  <si>
    <t>110400301</t>
  </si>
  <si>
    <t>CUENTA POR COBRAR SUJETO A CONDONACION</t>
  </si>
  <si>
    <t>110400302</t>
  </si>
  <si>
    <t>CUENTA POR COBRAR INT.SUJETA CONDONACION</t>
  </si>
  <si>
    <t>110400303</t>
  </si>
  <si>
    <t>CUENTA POR COBRAR INT.POSTCONDONACION</t>
  </si>
  <si>
    <t>110400210</t>
  </si>
  <si>
    <t>DEUDORES AJUSTE POR DIFERENCIA CAMBIARI</t>
  </si>
  <si>
    <t>110400410</t>
  </si>
  <si>
    <t>CUENTAS POR COBRAR COOPERATIVA CDEEE</t>
  </si>
  <si>
    <t>110400500</t>
  </si>
  <si>
    <t>CUENTAS POR COBRAR EMPLEADOS</t>
  </si>
  <si>
    <t>110400510</t>
  </si>
  <si>
    <t>CXC  EMPL. AVANCE A PRESTACIONES LABORA</t>
  </si>
  <si>
    <t>110400600</t>
  </si>
  <si>
    <t>CXC EMPLEADOS SUJETO A LIQUIDACION</t>
  </si>
  <si>
    <t>110400800</t>
  </si>
  <si>
    <t>RECLAMACIONES  POR COBRAR</t>
  </si>
  <si>
    <t>110400900</t>
  </si>
  <si>
    <t>PROVISION PARA CUENTAS INCOBRABLES</t>
  </si>
  <si>
    <t>200200115</t>
  </si>
  <si>
    <t>PROVISION CUENTAS POR PAG. DEMANDAS EXEMPLEADOS</t>
  </si>
  <si>
    <t>200200108</t>
  </si>
  <si>
    <t>NOMINA POR PAGAR JORNALES</t>
  </si>
  <si>
    <r>
      <t xml:space="preserve">Cuentas Por Cobrar Empresas del </t>
    </r>
    <r>
      <rPr>
        <b/>
        <sz val="12"/>
        <rFont val="Calibri"/>
        <family val="2"/>
      </rPr>
      <t>Sector Publico No Financiero</t>
    </r>
  </si>
  <si>
    <t>Total Cuentas por Cobrar</t>
  </si>
  <si>
    <t>Nota #11 Inventarios</t>
  </si>
  <si>
    <t>Un detalle de las partidas de inventario al 31 de diciembre de 2025 y 2024 es como sigue:</t>
  </si>
  <si>
    <t>110500101</t>
  </si>
  <si>
    <t>PRODUCTOS DE PAPEL Y CARTON</t>
  </si>
  <si>
    <t>110500102</t>
  </si>
  <si>
    <t>PRODUCTOS PLASTICOS</t>
  </si>
  <si>
    <t>110500103</t>
  </si>
  <si>
    <t>PAPELERIA</t>
  </si>
  <si>
    <t>110500104</t>
  </si>
  <si>
    <t>MATERIAL GASTABLE DE OFICINA</t>
  </si>
  <si>
    <t>110500105</t>
  </si>
  <si>
    <t>MATERIALES ELECTRICOS</t>
  </si>
  <si>
    <t>110500106</t>
  </si>
  <si>
    <t>MATERIALES MECANICOS</t>
  </si>
  <si>
    <t>110500107</t>
  </si>
  <si>
    <t>HERRAMIENTAS DE METAL</t>
  </si>
  <si>
    <t>110500108</t>
  </si>
  <si>
    <t>EQUIPO DE PRODUCCION</t>
  </si>
  <si>
    <t>110500109</t>
  </si>
  <si>
    <t>ARTICULOS DE LIMPIEZA</t>
  </si>
  <si>
    <t>110500110</t>
  </si>
  <si>
    <t>CALZADO</t>
  </si>
  <si>
    <t>110500111</t>
  </si>
  <si>
    <t>UNIFORMES</t>
  </si>
  <si>
    <t>110500112</t>
  </si>
  <si>
    <t>CERRAJERIA</t>
  </si>
  <si>
    <t>110500113</t>
  </si>
  <si>
    <t>EQUIPO Y MOBILIARIO DE OFICINA</t>
  </si>
  <si>
    <t>110500114</t>
  </si>
  <si>
    <t>EQUIPOS DE COMPUTOS</t>
  </si>
  <si>
    <t>110500115</t>
  </si>
  <si>
    <t>MATERIALES DE COMPUTOS</t>
  </si>
  <si>
    <t>110500116</t>
  </si>
  <si>
    <t>EQUIPOS DE COMUNICACION</t>
  </si>
  <si>
    <t>110500117</t>
  </si>
  <si>
    <t>PRODUCTOS MINERALES NO METALICOS</t>
  </si>
  <si>
    <t>110500118</t>
  </si>
  <si>
    <t>LLANTAS Y NEUMATICOS</t>
  </si>
  <si>
    <t>110500119</t>
  </si>
  <si>
    <t>TUBERIAS Y ACCESORIOS PLASTICOS</t>
  </si>
  <si>
    <t>110500120</t>
  </si>
  <si>
    <t>TUBERIAS Y ACCESORIOS GALVANIZADOS</t>
  </si>
  <si>
    <t>110500121</t>
  </si>
  <si>
    <t>LUBRICANTES</t>
  </si>
  <si>
    <t>110500122</t>
  </si>
  <si>
    <t>COMBUSTIBLE</t>
  </si>
  <si>
    <t>110500123</t>
  </si>
  <si>
    <t>CABLES</t>
  </si>
  <si>
    <t>110500124</t>
  </si>
  <si>
    <t>MATERIALES DIVERSOS</t>
  </si>
  <si>
    <t>110500127</t>
  </si>
  <si>
    <t>MATERIALES ELECTRONICOS</t>
  </si>
  <si>
    <t>110500128</t>
  </si>
  <si>
    <t>UTILES DE COCINA</t>
  </si>
  <si>
    <t>110500129</t>
  </si>
  <si>
    <t>PRODUCTOS QUIMICO</t>
  </si>
  <si>
    <t>110500130</t>
  </si>
  <si>
    <t>ALIMENTOS Y REFREIGERIOS</t>
  </si>
  <si>
    <t>Total Inventarios</t>
  </si>
  <si>
    <t>Nota# 12 Pagos anticipados y otros activos corrientes</t>
  </si>
  <si>
    <t>Un detalle de los pagos anticipados al 31 de diciembre de 2025 y 2024 es como sigue:</t>
  </si>
  <si>
    <t>110600100</t>
  </si>
  <si>
    <t>ANTICIPOS A PROVEEDORES</t>
  </si>
  <si>
    <t>110600200</t>
  </si>
  <si>
    <t>ANTICIPOS A CONTRATISTAS</t>
  </si>
  <si>
    <t>130100100</t>
  </si>
  <si>
    <t>GASTOS PAG. POR ADELANTADO</t>
  </si>
  <si>
    <t>130900100</t>
  </si>
  <si>
    <t>ACTIVO POR DERECHO DE USO</t>
  </si>
  <si>
    <t>130900110</t>
  </si>
  <si>
    <t>AMORTIZACION ACTIVO  POR DERECHO DE USO</t>
  </si>
  <si>
    <t>Total Gastos Pagados por Anticipado</t>
  </si>
  <si>
    <t>Nota# 14 Activos Intangibles</t>
  </si>
  <si>
    <t>Un detalle de los Otros Activos Corrientes  al 31 de diciembre de 2025 y 2024 es como sigue:</t>
  </si>
  <si>
    <t>130100110</t>
  </si>
  <si>
    <t>SUSCRIPCIONES</t>
  </si>
  <si>
    <t>130200100</t>
  </si>
  <si>
    <t>FIANZAS Y DEPOSITOS</t>
  </si>
  <si>
    <t>130300100</t>
  </si>
  <si>
    <t>SOFTWARE Y LICENCIA</t>
  </si>
  <si>
    <t>AMORTIZACIÓN PROGRAMA DE COMPUTOS</t>
  </si>
  <si>
    <t>Total Activos Diferidos</t>
  </si>
  <si>
    <t>Nota# 15 Cuentas por pagar a corto plazo</t>
  </si>
  <si>
    <t>Un detalle de las cuentas por pagar  al 31 de diciembre de 2025 y 2024 es como sigue:</t>
  </si>
  <si>
    <t>200100100</t>
  </si>
  <si>
    <t>CUENTAS POR PAGAR PROVEDORES NACIONALES</t>
  </si>
  <si>
    <t>200100200</t>
  </si>
  <si>
    <t>CUENTAS POR PAGAR PROVEEDORES EXTRANJER</t>
  </si>
  <si>
    <t>200100210</t>
  </si>
  <si>
    <t>PROVEEDORES AJUSTE POR DIFERENCIA CAMBI</t>
  </si>
  <si>
    <t>200100400</t>
  </si>
  <si>
    <t>CUENTAS POR PAGAR CORPORATIVA</t>
  </si>
  <si>
    <t>200100500</t>
  </si>
  <si>
    <t>CUENTAS POR PAGAR RETENCIONES EN GARANT</t>
  </si>
  <si>
    <t>200600100</t>
  </si>
  <si>
    <t>CXP REPOS. CAJA CHICA</t>
  </si>
  <si>
    <t>200700100</t>
  </si>
  <si>
    <t>CXP CHEQUE SUJETO A  LIQUIDACION</t>
  </si>
  <si>
    <t>200800100</t>
  </si>
  <si>
    <t>CXP REEMBOLSO A EMPLEADOS</t>
  </si>
  <si>
    <t>200100900</t>
  </si>
  <si>
    <t>COMPENSACION EM/RF SERVICIOS</t>
  </si>
  <si>
    <t>200100901</t>
  </si>
  <si>
    <t>COMPENSACION EM/RF MATERIALES</t>
  </si>
  <si>
    <t xml:space="preserve"> Total Cuentas por Pagar</t>
  </si>
  <si>
    <t>Nota# 16 Retenciones y acumulaciones por pagar</t>
  </si>
  <si>
    <t>Un detalle de las retenciones y acumulaciones por pagar al 31 de diciembre de 2025 y 2024 es como sigue:</t>
  </si>
  <si>
    <t>200200101</t>
  </si>
  <si>
    <t>NOMINA POR PAGAR SUELDOS FIJOS</t>
  </si>
  <si>
    <t>200200109</t>
  </si>
  <si>
    <t>PROVISION DE REGALIA PASCUAL</t>
  </si>
  <si>
    <t>200300107</t>
  </si>
  <si>
    <t>PENSION ALIMENTICIA</t>
  </si>
  <si>
    <t>200300205</t>
  </si>
  <si>
    <t>RETENCION 100% DE ITBIS</t>
  </si>
  <si>
    <t>200300206</t>
  </si>
  <si>
    <t>RETENCION 30% DE ITBIS</t>
  </si>
  <si>
    <t>200300210</t>
  </si>
  <si>
    <t>RETENCIÓN LEGALIZACIÓN DE CONTRATO</t>
  </si>
  <si>
    <t>200300101</t>
  </si>
  <si>
    <t>RETENCION I/S/R EMPLEADOS</t>
  </si>
  <si>
    <t>200300216</t>
  </si>
  <si>
    <t>OTRAS RETENCIONES EMPLEADOS</t>
  </si>
  <si>
    <t>200300211</t>
  </si>
  <si>
    <t>RETC.  0.5% FACT. CTTO.  CONAE Y SIE</t>
  </si>
  <si>
    <t>200300213</t>
  </si>
  <si>
    <t>RETENCION SOCIOS COOPERATIVA COOPCDEEE</t>
  </si>
  <si>
    <t>200300200</t>
  </si>
  <si>
    <t>OTRAS RETENCIONES</t>
  </si>
  <si>
    <t>200300201</t>
  </si>
  <si>
    <t>RETENCIONES 5% PROV. DEL ESTADO</t>
  </si>
  <si>
    <t>200300202</t>
  </si>
  <si>
    <t>RETENCION 10% SERV. PROF.</t>
  </si>
  <si>
    <t>200300207</t>
  </si>
  <si>
    <t>RETENCION 1X1000 CODIA</t>
  </si>
  <si>
    <t>200300208</t>
  </si>
  <si>
    <t>RETENCIONES 1% FOPETCONS</t>
  </si>
  <si>
    <t>200300300</t>
  </si>
  <si>
    <t>ITBIS 18% X PAGAR</t>
  </si>
  <si>
    <t xml:space="preserve"> Total Retenciones por Pagar</t>
  </si>
  <si>
    <t>Nota# 17 Otros pasivos no corrientes</t>
  </si>
  <si>
    <t>Un detalle de la cuenta  otros pasivos no corrientes al 31 de diciembre de 2025 y 2024 es como sigue:</t>
  </si>
  <si>
    <t>200900110</t>
  </si>
  <si>
    <t>PASIVO POR ARRENDAMIENTOS</t>
  </si>
  <si>
    <t>200900200</t>
  </si>
  <si>
    <t>PROVISIÓN POR VARIACIÓN CAMBIARIA</t>
  </si>
  <si>
    <t>Documentos por Pagar</t>
  </si>
  <si>
    <t>Nota# 18 Activos Netos/Patrimonio</t>
  </si>
  <si>
    <t>Al 31 de diciembre de 2025 y 2024 la composición del capital de la Institución es como sigue:</t>
  </si>
  <si>
    <t>300200100</t>
  </si>
  <si>
    <t>APORTE Y DONACIONES GOB. CENTRAL</t>
  </si>
  <si>
    <t>300300100</t>
  </si>
  <si>
    <t>UTILIDADES RETENIDA</t>
  </si>
  <si>
    <t>300500100</t>
  </si>
  <si>
    <t>REVALUACION DE ACTIVOS</t>
  </si>
  <si>
    <t>300600100</t>
  </si>
  <si>
    <t>AJUSTE DE AÑOS ANTERIORES</t>
  </si>
  <si>
    <t>300400100</t>
  </si>
  <si>
    <t>UTILIDADES DEL EJERCICIO AÑO ANTERIOR</t>
  </si>
  <si>
    <t>RESULTADOS POSITIVOS (AHORRO/NEGATIVO/DESAHORRO)</t>
  </si>
  <si>
    <t>Total Patrimonio</t>
  </si>
  <si>
    <t>Capital</t>
  </si>
  <si>
    <t>Reservas</t>
  </si>
  <si>
    <t>Resultado del ejercicio</t>
  </si>
  <si>
    <t>Revaluacion de Activos</t>
  </si>
  <si>
    <t>Resultados acumulados</t>
  </si>
  <si>
    <t>ESTADO DE RENDIMIENTO FINANCIERO</t>
  </si>
  <si>
    <t>Nota# 19 Ingresos por transacciones con contraprestaciones</t>
  </si>
  <si>
    <t>Un detalle de los ingresos por transacciones con contraprestaciones al 31  de diciembre de 2025 y 2024 es como sigue:</t>
  </si>
  <si>
    <t>400100100</t>
  </si>
  <si>
    <t>ENERGIA MERCADO SPOT</t>
  </si>
  <si>
    <t>400100200</t>
  </si>
  <si>
    <t>POTENCIA MERCADO SPOT</t>
  </si>
  <si>
    <t>400100300</t>
  </si>
  <si>
    <t>DERECHO DE CONEXION MERCADO SPOT</t>
  </si>
  <si>
    <t>400100400</t>
  </si>
  <si>
    <t>REGULACION DE FRECUENCIA MERCADO SPOT</t>
  </si>
  <si>
    <t>400200100</t>
  </si>
  <si>
    <t>ENERGIA MERCADO CONTRATO</t>
  </si>
  <si>
    <t>400200200</t>
  </si>
  <si>
    <t>POTENCIA MERCADO CONTRATO</t>
  </si>
  <si>
    <t>400200300</t>
  </si>
  <si>
    <t>DERECHO DE CONEXION MERCADO CONTRATO</t>
  </si>
  <si>
    <t>400300100</t>
  </si>
  <si>
    <t>INTERESES MERCADO SPOT</t>
  </si>
  <si>
    <t>400300200</t>
  </si>
  <si>
    <t>INTERESES MERCADO CONTRATO</t>
  </si>
  <si>
    <t>400300300</t>
  </si>
  <si>
    <t>MORA MERCADO SPOT</t>
  </si>
  <si>
    <t>400300400</t>
  </si>
  <si>
    <t>MORA MERCADO CONTRATO</t>
  </si>
  <si>
    <t>400400120</t>
  </si>
  <si>
    <t>RELIQUIDACION  POTENCIA  MDO. SPOT</t>
  </si>
  <si>
    <t>400400130</t>
  </si>
  <si>
    <t>RELIQUIDACION  DER. CONEXION MDO. SPOT</t>
  </si>
  <si>
    <t>400400140</t>
  </si>
  <si>
    <t>RELIQUIDACION  FRECUENCIA  MDO. SPOT</t>
  </si>
  <si>
    <t>400400210</t>
  </si>
  <si>
    <t>RELIQUIDACION  ENERGIA  MDO. CTTO.</t>
  </si>
  <si>
    <t>400400220</t>
  </si>
  <si>
    <t>RELIQUIDACION  POTENCIA  MDO. CTTO</t>
  </si>
  <si>
    <t>400400230</t>
  </si>
  <si>
    <t>RELIQUIDACION  DER. CONECT.  MDO. CTTO</t>
  </si>
  <si>
    <t>400400260</t>
  </si>
  <si>
    <t>RELIQUIDACION  FACTOR POTENCIA  MDO. CT</t>
  </si>
  <si>
    <t>400400270</t>
  </si>
  <si>
    <t>RELIQUIDACION  PERIODO MDO. CTTO</t>
  </si>
  <si>
    <t>TOTAL VENTAS NETAS</t>
  </si>
  <si>
    <t>Nota# 20 Transferencias y Donaciones</t>
  </si>
  <si>
    <t>Un detalle de las transferencias y donaciones al 31  de diciembre de 2023 y  2022 es como sigue:</t>
  </si>
  <si>
    <t>800100110</t>
  </si>
  <si>
    <t>APORTES CORRIENTES GOBIERNO CENTRAL</t>
  </si>
  <si>
    <t>Total Transferencias y Donaciones</t>
  </si>
  <si>
    <t xml:space="preserve">Nota# 20 Recargos,Intereses Financieros ,  multas y otros ingresos </t>
  </si>
  <si>
    <t>Un detalle del ingreso por los recargos, multas y otros ingresos al 31 de diciembre de 2025 y 2024 es como sigue:</t>
  </si>
  <si>
    <t>800100180</t>
  </si>
  <si>
    <t>INGRESOS  POR AJUSTES DE INVENTARIOS</t>
  </si>
  <si>
    <t>800100190</t>
  </si>
  <si>
    <t>INGRESOS  POR INTERESES DE CERTIFICADOS</t>
  </si>
  <si>
    <t>800100195</t>
  </si>
  <si>
    <t>INGRESOS  POR INTERESES FINANCIEROS</t>
  </si>
  <si>
    <t>800100200</t>
  </si>
  <si>
    <t>INGRESOS  GANANCIA CAMBIARIA</t>
  </si>
  <si>
    <t>800100220</t>
  </si>
  <si>
    <t>DIFERENCIA CAMBIARIA</t>
  </si>
  <si>
    <t>800800230</t>
  </si>
  <si>
    <t>GANANCIA NO REALIZADA</t>
  </si>
  <si>
    <t>800800260</t>
  </si>
  <si>
    <t>PENALIDAD POR INCUMPLIMIENTO DE CONTRATO</t>
  </si>
  <si>
    <t>700100500</t>
  </si>
  <si>
    <t>PÉRDIDA CAMBIARIA</t>
  </si>
  <si>
    <t>700100600</t>
  </si>
  <si>
    <t>PÉRDIDA NO REALIZADA</t>
  </si>
  <si>
    <t>800800250</t>
  </si>
  <si>
    <t>OTROS INGRESOS</t>
  </si>
  <si>
    <t>TOTAL OTROS INGRESOS</t>
  </si>
  <si>
    <t>Nota# 21 Costos de Operación</t>
  </si>
  <si>
    <t>Un detalle de Costos de Operación al 31 de diciembre de 2025 y 2024 es como sigue:</t>
  </si>
  <si>
    <t>500100101</t>
  </si>
  <si>
    <t>SUELDOS PERSONAL FIJO</t>
  </si>
  <si>
    <t>500100120</t>
  </si>
  <si>
    <t>SUELDO PERSONAL CONTRATADO</t>
  </si>
  <si>
    <t>500100130</t>
  </si>
  <si>
    <t>SUELDO PERSONAL JORNALES</t>
  </si>
  <si>
    <t>500100160</t>
  </si>
  <si>
    <t>SUELDOS MILITARES</t>
  </si>
  <si>
    <t>500200100</t>
  </si>
  <si>
    <t>COSTO ENERGÍA COMPRADA</t>
  </si>
  <si>
    <t>500200105</t>
  </si>
  <si>
    <t>COSTO POTENCIA MERCADO SPOT</t>
  </si>
  <si>
    <t>500200111</t>
  </si>
  <si>
    <t>SOBRESUELDOS - INCENTIVOS LOGROS  DE ME</t>
  </si>
  <si>
    <t>500200115</t>
  </si>
  <si>
    <t>INCENTIVOS USO DE VEHICULO</t>
  </si>
  <si>
    <t>500200121</t>
  </si>
  <si>
    <t>SOBRESUELDOS -PRIMA VACACIONAL</t>
  </si>
  <si>
    <t>500200131</t>
  </si>
  <si>
    <t>REGULACION FRECUENCIA; MERCADO SPOT.</t>
  </si>
  <si>
    <t>500200132</t>
  </si>
  <si>
    <t>COMPESACION; MERCADO SPOT.</t>
  </si>
  <si>
    <t>500200134</t>
  </si>
  <si>
    <t>DESVIACIONES DE LOS AGENTES ELCTRICOS</t>
  </si>
  <si>
    <t>500200140</t>
  </si>
  <si>
    <t>SOBRESUELDOS - CURSOS A EMPLEADOS</t>
  </si>
  <si>
    <t>500200145</t>
  </si>
  <si>
    <t>SERVICIOS MEDICO Y HOSPITALIZACION</t>
  </si>
  <si>
    <t>500200160</t>
  </si>
  <si>
    <t>DIETAS</t>
  </si>
  <si>
    <t>500200180</t>
  </si>
  <si>
    <t>HORAS EXTRAS  POR HONORARIOS PROFESIONALES</t>
  </si>
  <si>
    <t>500200190</t>
  </si>
  <si>
    <t>HONORARIOS TÉCNICOS</t>
  </si>
  <si>
    <t>500200200</t>
  </si>
  <si>
    <t>HONORARIOS SERVICIOS ESPECIALES</t>
  </si>
  <si>
    <t>500200210</t>
  </si>
  <si>
    <t>REGALÍA PASCUAL</t>
  </si>
  <si>
    <t>500200221</t>
  </si>
  <si>
    <t>PRESTACIONES LABORALES</t>
  </si>
  <si>
    <t>500200230</t>
  </si>
  <si>
    <t>PAGO VACACIONES</t>
  </si>
  <si>
    <t>500200250</t>
  </si>
  <si>
    <t>APORTE AFP LEY 87-01</t>
  </si>
  <si>
    <t>500200270</t>
  </si>
  <si>
    <t>CONSTRIBUCIONES A LA SEGURIDAD SOCIAL (</t>
  </si>
  <si>
    <t>500200340</t>
  </si>
  <si>
    <t>TRANSPORTE</t>
  </si>
  <si>
    <t>500300100</t>
  </si>
  <si>
    <t>COSTO ORGANISMO COORDINADOR</t>
  </si>
  <si>
    <t>500300101</t>
  </si>
  <si>
    <t>MATERIALES Y SUMINISTROS- PAPELERÍA</t>
  </si>
  <si>
    <t>500300110</t>
  </si>
  <si>
    <t>MATERIALES Y SUMINISTROS-EQUIP. MENORES</t>
  </si>
  <si>
    <t>500300120</t>
  </si>
  <si>
    <t>MATERIALES Y SUMINISTROS- SUM. DE LIMPI</t>
  </si>
  <si>
    <t>500300140</t>
  </si>
  <si>
    <t>MATERIALES Y SUMINISTROS- ALIMENTOS Y R</t>
  </si>
  <si>
    <t>500300150</t>
  </si>
  <si>
    <t>MATERIALES Y SUMINISROS  DE OFICINA</t>
  </si>
  <si>
    <t>500300160</t>
  </si>
  <si>
    <t>HERRAMIENTAS (EQUIPO DE PRODUCCIÓN)</t>
  </si>
  <si>
    <t>500300201</t>
  </si>
  <si>
    <t>MATERIALES Y SUMINISTROS- OTROS PRODUC.</t>
  </si>
  <si>
    <t>500300210</t>
  </si>
  <si>
    <t>MATERIALES Y SUMINISTROS- HERRAMIENTAS</t>
  </si>
  <si>
    <t>500300220</t>
  </si>
  <si>
    <t>MATERIALES Y SUMINISTROS- NEUMÁTICOS Y</t>
  </si>
  <si>
    <t>500300230</t>
  </si>
  <si>
    <t>MATERIALES Y SUMINISTROS- PROD. MEDICIN</t>
  </si>
  <si>
    <t>500300240</t>
  </si>
  <si>
    <t>MATERIALES Y SUMINISTROS- TINTES PINTUR</t>
  </si>
  <si>
    <t>500300250</t>
  </si>
  <si>
    <t>MATERIALES Y SUMINISTROS- PRODUCTOS PLÁ</t>
  </si>
  <si>
    <t>500300260</t>
  </si>
  <si>
    <t>MATERIALES Y SUMINISTROS - CERRRAJERIA</t>
  </si>
  <si>
    <t>500300270</t>
  </si>
  <si>
    <t>MATERIALES  Y UTILES RELAC. CON INFORMA</t>
  </si>
  <si>
    <t>500300280</t>
  </si>
  <si>
    <t>MAT. Y SUMINIST.- AGUA, CAFE, TE, REF.</t>
  </si>
  <si>
    <t>500300290</t>
  </si>
  <si>
    <t>MATERIALES Y SUMINISTROS- UTILES DE COC</t>
  </si>
  <si>
    <t>500300301</t>
  </si>
  <si>
    <t>INSECT.FUMIGANTES, PROD. QUIM.Y OTROS</t>
  </si>
  <si>
    <t>500300320</t>
  </si>
  <si>
    <t>ACABADOS TEXTILES</t>
  </si>
  <si>
    <t>500300330</t>
  </si>
  <si>
    <t>PRODUCTOS PAPEL Y CARTÓN</t>
  </si>
  <si>
    <t>500300350</t>
  </si>
  <si>
    <t>MATERIALES Y SUMINISTROS - ELECTRICOS</t>
  </si>
  <si>
    <t>500300360</t>
  </si>
  <si>
    <t>MAT.Y CONST (CEMENTO, CAL Y YESO)</t>
  </si>
  <si>
    <t>500300370</t>
  </si>
  <si>
    <t>PRODUCTOS Y ARTÍCULOS DE JARDINERÍA - D</t>
  </si>
  <si>
    <t>500300380</t>
  </si>
  <si>
    <t>MAT. Y SUMINISTROS DE MANTENIMIENTOS DE</t>
  </si>
  <si>
    <t>500300401</t>
  </si>
  <si>
    <t>COMBUSTIBLE GASOIL</t>
  </si>
  <si>
    <t>500300410</t>
  </si>
  <si>
    <t>ACEITE Y GRASA</t>
  </si>
  <si>
    <t>500300420</t>
  </si>
  <si>
    <t>GAS PROPANO</t>
  </si>
  <si>
    <t>500300430</t>
  </si>
  <si>
    <t>500300450</t>
  </si>
  <si>
    <t>TUBERIA  ACCES. GALVAN.LOZA Y PORCELANA</t>
  </si>
  <si>
    <t>500300460</t>
  </si>
  <si>
    <t>500300470</t>
  </si>
  <si>
    <t>MATTO. EQP. Y MOBILIARIO DE OFICINA</t>
  </si>
  <si>
    <t>500300500</t>
  </si>
  <si>
    <t>COSTO TRANSFERENCIA  DERECHO DE CONEXIO</t>
  </si>
  <si>
    <t>500400100</t>
  </si>
  <si>
    <t>SERV. BÁSICOS -ELECTRICIDAD</t>
  </si>
  <si>
    <t>500400110</t>
  </si>
  <si>
    <t>SERV. BÁSICOS -AGUA</t>
  </si>
  <si>
    <t>500400120</t>
  </si>
  <si>
    <t>SERV. BÁSICOS -LIMPIEZA E HIGIENE</t>
  </si>
  <si>
    <t>500400125</t>
  </si>
  <si>
    <t>SERV. TECNICOS ( FUMIGACIONES) ETC.</t>
  </si>
  <si>
    <t>500400130</t>
  </si>
  <si>
    <t>SERV. BÁSICOS -BASURA</t>
  </si>
  <si>
    <t>500400180</t>
  </si>
  <si>
    <t>ALQUILERES - EQUIPO PESADO (TRACCIÓN -</t>
  </si>
  <si>
    <t>500400185</t>
  </si>
  <si>
    <t>ALQUILER DE VEHICULOS</t>
  </si>
  <si>
    <t>500400230</t>
  </si>
  <si>
    <t>SERV. DE COMUNICACION -SERV. TEL. LARGA</t>
  </si>
  <si>
    <t>500400265</t>
  </si>
  <si>
    <t>VIATICOS DENTRO DEL PAÍS</t>
  </si>
  <si>
    <t>500400267</t>
  </si>
  <si>
    <t>PASAJE AEREO</t>
  </si>
  <si>
    <t>500400270</t>
  </si>
  <si>
    <t>PEAJES</t>
  </si>
  <si>
    <t>500400900</t>
  </si>
  <si>
    <t>OTROS GASTOS</t>
  </si>
  <si>
    <t>500500121</t>
  </si>
  <si>
    <t>PUBLICIDAD Y PROMOCIÓN -IMPRESION Y ENC</t>
  </si>
  <si>
    <t>500500131</t>
  </si>
  <si>
    <t>SERV. DE COMUNICACION -SERV. INTERNET Y</t>
  </si>
  <si>
    <t>500500151</t>
  </si>
  <si>
    <t>Actividades Festiva- Presentaciones Art</t>
  </si>
  <si>
    <t>500500170</t>
  </si>
  <si>
    <t>SOBRESUELDOS - HORAS EXTRAS</t>
  </si>
  <si>
    <t>500600200</t>
  </si>
  <si>
    <t>REP. Y MANTTO.  EQUIPOS DE TRASNSP.</t>
  </si>
  <si>
    <t>500600300</t>
  </si>
  <si>
    <t>PIEZAS Y ACCESORIOS EQUIPOS DE TRANSPOR</t>
  </si>
  <si>
    <t>500600400</t>
  </si>
  <si>
    <t>PIEZAS Y ACCESORIOS EQUIPOS DE REFIGERA</t>
  </si>
  <si>
    <t>500600500</t>
  </si>
  <si>
    <t>REPARAC. Y MANTENIMIENTO DE EDIFICIOS</t>
  </si>
  <si>
    <t>500600505</t>
  </si>
  <si>
    <t>REPARAC.E INSTALACIONES ELECTRICAS</t>
  </si>
  <si>
    <t>500600510</t>
  </si>
  <si>
    <t>REPARAC. Y MANTENIMIENTO MAQ. Y EQUIPO</t>
  </si>
  <si>
    <t>500600600</t>
  </si>
  <si>
    <t>REPARAC. Y MTTO. EQUIP.MENORES -OTRAS R</t>
  </si>
  <si>
    <t>500600700</t>
  </si>
  <si>
    <t>REPARACIONES MENORES DE OBRAS</t>
  </si>
  <si>
    <t>500600800</t>
  </si>
  <si>
    <t>ESTUDIO PREINVERSION</t>
  </si>
  <si>
    <t>500300130</t>
  </si>
  <si>
    <t>MATERIALES Y SUMINISTROS- UNIFORMES Y ACCESORIOS</t>
  </si>
  <si>
    <t>500600100</t>
  </si>
  <si>
    <t>REPARAC. Y MTTO. EQUIP.MENORES -OFICINA</t>
  </si>
  <si>
    <t>500900701</t>
  </si>
  <si>
    <t>INDEMNIZACIONES</t>
  </si>
  <si>
    <t>500300400</t>
  </si>
  <si>
    <t>APORTE POR LEY A LA COMISIÓN NAC. DE ENERGÍA</t>
  </si>
  <si>
    <t>500900400</t>
  </si>
  <si>
    <t>APORTES A INSTITUCIONES</t>
  </si>
  <si>
    <t>500900600</t>
  </si>
  <si>
    <t>OTROS IMPUESTOS</t>
  </si>
  <si>
    <t>Total Costos de Operación</t>
  </si>
  <si>
    <t>501000100</t>
  </si>
  <si>
    <t>DEP. EDIF. MAQ. Y EQUIPOS  DE PRODUCCIO</t>
  </si>
  <si>
    <t>501000200</t>
  </si>
  <si>
    <t>DEP. HERRAM. Y EQUIPOS DE TRABAJO 15% A</t>
  </si>
  <si>
    <t>501000300</t>
  </si>
  <si>
    <t>DEP. EQUIPOS: TRANSP. OFIC  COMPUTOS Y</t>
  </si>
  <si>
    <t>Total Costos de depreciación</t>
  </si>
  <si>
    <t xml:space="preserve"> Nota # 22 Sueldos, Salarios y beneficios a empleados</t>
  </si>
  <si>
    <t>Un detalle de las cuentas sueldos, salarios, beneficios a empleados al 31 de diciembre 2025 y 2024 es como sigue:</t>
  </si>
  <si>
    <t>600100100</t>
  </si>
  <si>
    <t>600100120</t>
  </si>
  <si>
    <t>600100130</t>
  </si>
  <si>
    <t>600100160</t>
  </si>
  <si>
    <t>600200100</t>
  </si>
  <si>
    <t>600200110</t>
  </si>
  <si>
    <t>600200115</t>
  </si>
  <si>
    <t>600200116</t>
  </si>
  <si>
    <t>INCENTIVO POR ESPECIALISMO</t>
  </si>
  <si>
    <t>600200120</t>
  </si>
  <si>
    <t>600200151</t>
  </si>
  <si>
    <t>GASTOS I/S/R EMPLEADOS</t>
  </si>
  <si>
    <t>600200153</t>
  </si>
  <si>
    <t>RECONOCIMIENTO AL MERITO ESTUDIANTIL HI</t>
  </si>
  <si>
    <t>600200210</t>
  </si>
  <si>
    <t>600200221</t>
  </si>
  <si>
    <t>600200230</t>
  </si>
  <si>
    <t>600200250</t>
  </si>
  <si>
    <t>600200140</t>
  </si>
  <si>
    <t>600200260</t>
  </si>
  <si>
    <t>APORTE RIESGO LABORAL</t>
  </si>
  <si>
    <t>600200270</t>
  </si>
  <si>
    <t>600200160</t>
  </si>
  <si>
    <t>Total Gastos Personales</t>
  </si>
  <si>
    <t xml:space="preserve"> Nota # 23 Subvenciones y Otros Pagos por Transferencias</t>
  </si>
  <si>
    <t>Un detalle de las Subvenciones y Otros Pagos por transferencias al 31 de diciembre 2025 y 2024 es como sigue:</t>
  </si>
  <si>
    <t>600800270</t>
  </si>
  <si>
    <t>PROYECTO ESPECIALES DE LA PRESIDENCIA</t>
  </si>
  <si>
    <t>600900300</t>
  </si>
  <si>
    <t>AYUDAS Y DONACIONES A PERSONAS</t>
  </si>
  <si>
    <t>600900400</t>
  </si>
  <si>
    <t>APORTES A INSTITUCIONES PÚBLICAS NO FINANCIERAS</t>
  </si>
  <si>
    <t>600900702</t>
  </si>
  <si>
    <t>APORTES AYUNTAMIENTOS Y JUNTAS.</t>
  </si>
  <si>
    <t>600900700</t>
  </si>
  <si>
    <t>APORTES A INSTITUCIONES NO GUBERNAMENTALES</t>
  </si>
  <si>
    <t xml:space="preserve">Gastos Ayudas  y Donaciones </t>
  </si>
  <si>
    <t xml:space="preserve"> Nota # 24 Suministros y Materiales para Consumo</t>
  </si>
  <si>
    <t>Un detalle de los suministros y materiales para consumo al 31 de diciembre 2025 y 2024 es como sigue:</t>
  </si>
  <si>
    <t>600300100</t>
  </si>
  <si>
    <t>600300110</t>
  </si>
  <si>
    <t>600300120</t>
  </si>
  <si>
    <t>600300130</t>
  </si>
  <si>
    <t>MATERIALES Y SUMINISTROS- UNIFORMES Y A</t>
  </si>
  <si>
    <t>600300140</t>
  </si>
  <si>
    <t>ALIMENTOS Y REFRIGERIOS</t>
  </si>
  <si>
    <t>600300150</t>
  </si>
  <si>
    <t>600300180</t>
  </si>
  <si>
    <t>MATERIALES Y SUMINISTROS- CALZADOS</t>
  </si>
  <si>
    <t>600300200</t>
  </si>
  <si>
    <t>600300210</t>
  </si>
  <si>
    <t>600300220</t>
  </si>
  <si>
    <t>600300230</t>
  </si>
  <si>
    <t>600300235</t>
  </si>
  <si>
    <t>MATERIALES Y SUMINISTROS- OTROS PRODUCT</t>
  </si>
  <si>
    <t>600300240</t>
  </si>
  <si>
    <t>600300250</t>
  </si>
  <si>
    <t>600300260</t>
  </si>
  <si>
    <t>600300265</t>
  </si>
  <si>
    <t>MATERIALES Y SUMINISTROS - METALICOS</t>
  </si>
  <si>
    <t>600300270</t>
  </si>
  <si>
    <t>600300275</t>
  </si>
  <si>
    <t>MATERIALES  ELECTRONICOS</t>
  </si>
  <si>
    <t>600300280</t>
  </si>
  <si>
    <t>600300290</t>
  </si>
  <si>
    <t>600300300</t>
  </si>
  <si>
    <t>600300310</t>
  </si>
  <si>
    <t>ARTES GRÁFICAS</t>
  </si>
  <si>
    <t>600300320</t>
  </si>
  <si>
    <t>600300330</t>
  </si>
  <si>
    <t>600300350</t>
  </si>
  <si>
    <t>600300360</t>
  </si>
  <si>
    <t>600300370</t>
  </si>
  <si>
    <t>600300380</t>
  </si>
  <si>
    <t>600300390</t>
  </si>
  <si>
    <t>GASOLINA - EQUIPO RODANTE</t>
  </si>
  <si>
    <t>600300400</t>
  </si>
  <si>
    <t>600300410</t>
  </si>
  <si>
    <t>ACEITES, GRASAS Y LUBRICANTES</t>
  </si>
  <si>
    <t>600300420</t>
  </si>
  <si>
    <t>600300430</t>
  </si>
  <si>
    <t>600300440</t>
  </si>
  <si>
    <t>REPARACION EQUIPO DE COMUNICACIONES</t>
  </si>
  <si>
    <t>600300450</t>
  </si>
  <si>
    <t>600300460</t>
  </si>
  <si>
    <t>600300461</t>
  </si>
  <si>
    <t>REPUESTOS VARIOS</t>
  </si>
  <si>
    <t>600300490</t>
  </si>
  <si>
    <t>MAT. Y SUMINISTROS UTILES MEDICOS</t>
  </si>
  <si>
    <t>600300470</t>
  </si>
  <si>
    <t>600900200</t>
  </si>
  <si>
    <t>AJUSTES DE INVENTARIO</t>
  </si>
  <si>
    <t>Gastos Materiales y Suministros</t>
  </si>
  <si>
    <t xml:space="preserve"> Nota # 25 Gastos de Depreciacion y Amortizacion</t>
  </si>
  <si>
    <t>Un detalle de las cuentas de depreciación al 31 de diciembre 2025 y 2024 es como sigue:</t>
  </si>
  <si>
    <t>601000100</t>
  </si>
  <si>
    <t>601000200</t>
  </si>
  <si>
    <t>601000300</t>
  </si>
  <si>
    <t>Gastos de Depreciacion</t>
  </si>
  <si>
    <t>600300170</t>
  </si>
  <si>
    <t>PROGRAMA  DE COMPUTOS</t>
  </si>
  <si>
    <t>600300340</t>
  </si>
  <si>
    <t>LIBROS REVISTAS Y PERIÓDICOS (suscripciones)</t>
  </si>
  <si>
    <t>600400280</t>
  </si>
  <si>
    <t>SEGUROS DE BIENES MUEBLES</t>
  </si>
  <si>
    <t>Gastos de Amortizacion</t>
  </si>
  <si>
    <t>Total Gasto de depreciación y amortización</t>
  </si>
  <si>
    <t xml:space="preserve"> Nota # 26 Otros Gastos de Servicios</t>
  </si>
  <si>
    <t>Un detalle de los otros gastos al 31 de diciembre 2025 y 2024 es como sigue:</t>
  </si>
  <si>
    <t>600200170</t>
  </si>
  <si>
    <t>HONORARIOS PROFESIONALES</t>
  </si>
  <si>
    <t>600200190</t>
  </si>
  <si>
    <t>600200200</t>
  </si>
  <si>
    <t>600200280</t>
  </si>
  <si>
    <t>ENTRENAMIENTO Y CAPACITACIÓN</t>
  </si>
  <si>
    <t>600200290</t>
  </si>
  <si>
    <t>SEGUROS DE VIDA</t>
  </si>
  <si>
    <t>600200305</t>
  </si>
  <si>
    <t>SEGURO DE SALUD COMPLEMENTARIO S.F.S.</t>
  </si>
  <si>
    <t>600200320</t>
  </si>
  <si>
    <t>SERVICIOS FUNERARIOS Y DE AMBULANCIA</t>
  </si>
  <si>
    <t>600200340</t>
  </si>
  <si>
    <t>600200350</t>
  </si>
  <si>
    <t>HOSPEDAJES</t>
  </si>
  <si>
    <t>600200353</t>
  </si>
  <si>
    <t>INCENTIVO DE ALOJAMIENTO</t>
  </si>
  <si>
    <t>600400100</t>
  </si>
  <si>
    <t>600400110</t>
  </si>
  <si>
    <t>600400120</t>
  </si>
  <si>
    <t>600400125</t>
  </si>
  <si>
    <t>600400130</t>
  </si>
  <si>
    <t>600400140</t>
  </si>
  <si>
    <t>SERV. BÁSICOS -SUSCRIPCIONES Y CUOTAS</t>
  </si>
  <si>
    <t>600400150</t>
  </si>
  <si>
    <t>ALQUILERES - EDIFICIOS Y LOCALES</t>
  </si>
  <si>
    <t>600400170</t>
  </si>
  <si>
    <t>ALQUILERES - EQUIPOS DE SERVCIOS</t>
  </si>
  <si>
    <t>600400180</t>
  </si>
  <si>
    <t>600400190</t>
  </si>
  <si>
    <t>ALQUILERES - OTROS ALQUILERES</t>
  </si>
  <si>
    <t>600400220</t>
  </si>
  <si>
    <t>SERV. DE COMUNICACION -RADIO COMUNICACI</t>
  </si>
  <si>
    <t>600400230</t>
  </si>
  <si>
    <t>600400250</t>
  </si>
  <si>
    <t>SERV. DE COMUNICACION -CORREOS</t>
  </si>
  <si>
    <t>600400265</t>
  </si>
  <si>
    <t>600400266</t>
  </si>
  <si>
    <t>VIATICOS FUERA DEL PAÍS</t>
  </si>
  <si>
    <t>600400267</t>
  </si>
  <si>
    <t>600400270</t>
  </si>
  <si>
    <t>600400900</t>
  </si>
  <si>
    <t>600500100</t>
  </si>
  <si>
    <t>PUBLICIDAD</t>
  </si>
  <si>
    <t>600500110</t>
  </si>
  <si>
    <t>PUBLICIDAD Y PROMOCIÓN - AVISOS Y PROPAGANDA</t>
  </si>
  <si>
    <t>600500120</t>
  </si>
  <si>
    <t>600500130</t>
  </si>
  <si>
    <t>600500150</t>
  </si>
  <si>
    <t>600600100</t>
  </si>
  <si>
    <t>600600110</t>
  </si>
  <si>
    <t>SERV. DE INFORMATICA Y SISTEMAS COMPUTA</t>
  </si>
  <si>
    <t>600600200</t>
  </si>
  <si>
    <t>600600300</t>
  </si>
  <si>
    <t>600600400</t>
  </si>
  <si>
    <t>600600500</t>
  </si>
  <si>
    <t>600600510</t>
  </si>
  <si>
    <t>600600600</t>
  </si>
  <si>
    <t>600600700</t>
  </si>
  <si>
    <t>600800230</t>
  </si>
  <si>
    <t>CARRETERAS Y CAMINOS VECINALES</t>
  </si>
  <si>
    <t>600800250</t>
  </si>
  <si>
    <t>MANTENIMIENTO ELETRICO - PROYECTO</t>
  </si>
  <si>
    <t>600900100</t>
  </si>
  <si>
    <t>CUENTAS INCOBRABLES Y OTROS</t>
  </si>
  <si>
    <t>600900500</t>
  </si>
  <si>
    <t>GASTOS JUDICIALES</t>
  </si>
  <si>
    <t>600900510</t>
  </si>
  <si>
    <t>GASTOS LEGALIZACION DE CONTRATO</t>
  </si>
  <si>
    <t>600900600</t>
  </si>
  <si>
    <t>600900601</t>
  </si>
  <si>
    <t>PERMISOS, PLACAS, PATENTES, REGISTROS</t>
  </si>
  <si>
    <t>600200145</t>
  </si>
  <si>
    <t>600200300</t>
  </si>
  <si>
    <t>SEGUROS - DE PERSONAS</t>
  </si>
  <si>
    <t>600900900</t>
  </si>
  <si>
    <t>PERDIDAS POR BAJA DE ACTIVOS FIJOS</t>
  </si>
  <si>
    <t>Total otros Gastos  de Servicios</t>
  </si>
  <si>
    <t>PROGRAMAS DE DESARROLLO SOCIAL INTERINSTITUCIONAL</t>
  </si>
  <si>
    <t>COSTOS PARA EL DESARROLLO COMUNITARIO EN ZONAS DE INFLUENCIA</t>
  </si>
  <si>
    <t>APORTES EN ESPECIE INTERINSTITUCIONAL</t>
  </si>
  <si>
    <t>MEJORA A LA INFRAESTRUCTURA VIAL ACCESOS CENTRALES HIDROELECTRICAS</t>
  </si>
  <si>
    <t>GASTOS DE SOSTENIBILIDAD E INFRAESTRUCTURA COMPLEMENTARIA</t>
  </si>
  <si>
    <t>500800900 / 600800900</t>
  </si>
  <si>
    <t>OBRAS COLATERALES PROYECTOS CENTRALES HIDROELECTRICAS</t>
  </si>
  <si>
    <t>COSTOS ASOCIADOS A INFRAESTRUCTURA COMPLEMENTARIA DE GENERACIÓN</t>
  </si>
  <si>
    <t>INFRAESTRUCTURA DE USO PÚBLICO</t>
  </si>
  <si>
    <t>OTROS GASTOS DE RESPONSABILIDAD SOCIAL</t>
  </si>
  <si>
    <t>Gastos de responsabilidad social</t>
  </si>
  <si>
    <t xml:space="preserve"> Nota # 28 Gastos Financieros</t>
  </si>
  <si>
    <t>Un detalle de las cuentas de gastos y Servcios Financieros  al 31 de diciembre 2025 y 2024 es como sigue:</t>
  </si>
  <si>
    <t>700100300</t>
  </si>
  <si>
    <t>GASTOS DE INTERESES  DE ENERGEGIA</t>
  </si>
  <si>
    <t>700100400</t>
  </si>
  <si>
    <t>COMISIONES Y GASTOS BANCARIOS</t>
  </si>
  <si>
    <t>700100401</t>
  </si>
  <si>
    <t>COMISION POR CARGO DGII 0.15 %</t>
  </si>
  <si>
    <t>700100410</t>
  </si>
  <si>
    <r>
      <t xml:space="preserve">GASTOS FINANC. POR ARREDAMIENTOS </t>
    </r>
    <r>
      <rPr>
        <b/>
        <sz val="12"/>
        <color theme="1"/>
        <rFont val="Calibri"/>
        <family val="2"/>
        <scheme val="minor"/>
      </rPr>
      <t>(a)</t>
    </r>
  </si>
  <si>
    <t>700100700</t>
  </si>
  <si>
    <t>DIFERENCIA EN PRECIO</t>
  </si>
  <si>
    <t>TOTAL GASTOS FINANCIEROS</t>
  </si>
  <si>
    <r>
      <t xml:space="preserve">(a) </t>
    </r>
    <r>
      <rPr>
        <sz val="12"/>
        <color theme="1"/>
        <rFont val="Calibri"/>
        <family val="2"/>
        <scheme val="minor"/>
      </rPr>
      <t>Corresponde a ajuste realizado para reversar efectos contables asociados a la aplicación de NIIF 16 – Arrendamientos (reconocimiento año 2019)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y con una estimación de duración futura de hasta cinco (5) años.</t>
    </r>
    <r>
      <rPr>
        <b/>
        <sz val="12"/>
        <color theme="1"/>
        <rFont val="Calibri"/>
        <family val="2"/>
        <scheme val="minor"/>
      </rPr>
      <t xml:space="preserve">
</t>
    </r>
    <r>
      <rPr>
        <sz val="12"/>
        <color theme="1"/>
        <rFont val="Calibri"/>
        <family val="2"/>
        <scheme val="minor"/>
      </rPr>
      <t>Durante dichos periodos (2020 al 2025) los pagos realizados por arrendamientos fueron imputados en las cuentas de costos/gastos operativos, efectos que debieron ser con cargo a cuentas de amortización y gastos financieros por pasivo financiero por arrendamiento.</t>
    </r>
  </si>
  <si>
    <t>Nota# 13 Propiedad planta y equipo</t>
  </si>
  <si>
    <t>Descripccion</t>
  </si>
  <si>
    <t>Terreno</t>
  </si>
  <si>
    <t>Edificaciones</t>
  </si>
  <si>
    <t>Presas y equipos de subestación</t>
  </si>
  <si>
    <t>Mobiliario y equipos de oficina</t>
  </si>
  <si>
    <t>Equipos de transporte y otros activos</t>
  </si>
  <si>
    <t>Piezas y accesorios</t>
  </si>
  <si>
    <t>Construcción en proceso</t>
  </si>
  <si>
    <t>Total</t>
  </si>
  <si>
    <t xml:space="preserve">Costo de adquisición  </t>
  </si>
  <si>
    <t>Al 01 de enero de 2025</t>
  </si>
  <si>
    <t>Adiciones</t>
  </si>
  <si>
    <t>Superávit revaluación</t>
  </si>
  <si>
    <t>Retiros</t>
  </si>
  <si>
    <t>Otros</t>
  </si>
  <si>
    <t>Transferencias</t>
  </si>
  <si>
    <t xml:space="preserve">Saldo al final del periodo </t>
  </si>
  <si>
    <t>Depreciación acumulada</t>
  </si>
  <si>
    <t xml:space="preserve">Dep. Acum. al inicio del periodo  </t>
  </si>
  <si>
    <t>Cargo del periodo</t>
  </si>
  <si>
    <t>Saldo al final del periodo</t>
  </si>
  <si>
    <t>Prop. planta y equipos neto (Diciembre 2025)</t>
  </si>
  <si>
    <t>Conciliación presentación de depreciación con Nota de Propiedad, Planta y Equipo</t>
  </si>
  <si>
    <t>Divulgado en Nota 21</t>
  </si>
  <si>
    <t>Divulgado en Nota 25</t>
  </si>
  <si>
    <t>Total Gastos de Depreciacion</t>
  </si>
  <si>
    <t>CONSTRUCCIONES EN PROCESO</t>
  </si>
  <si>
    <t>Activo fijo</t>
  </si>
  <si>
    <t>Subnúmero</t>
  </si>
  <si>
    <t>Sociedad</t>
  </si>
  <si>
    <t>Pos.balance</t>
  </si>
  <si>
    <t>Cuenta balance CAP</t>
  </si>
  <si>
    <t>Clase activos fijos</t>
  </si>
  <si>
    <t>Capitalizado el</t>
  </si>
  <si>
    <t>Denominación del activo fijo</t>
  </si>
  <si>
    <t>Moneda</t>
  </si>
  <si>
    <t>CAP actuales</t>
  </si>
  <si>
    <t>Amo acumulada</t>
  </si>
  <si>
    <t>Val.cont.act.</t>
  </si>
  <si>
    <t>107100000021</t>
  </si>
  <si>
    <t>0</t>
  </si>
  <si>
    <t>2000</t>
  </si>
  <si>
    <t>8000000</t>
  </si>
  <si>
    <t>123100000</t>
  </si>
  <si>
    <t>107-100</t>
  </si>
  <si>
    <t>Certificaciones Fase I</t>
  </si>
  <si>
    <t>DOP</t>
  </si>
  <si>
    <t>107100000038</t>
  </si>
  <si>
    <t>Obra de Expansión Hatillo (10Mw)</t>
  </si>
  <si>
    <t>107100000146</t>
  </si>
  <si>
    <t>Previos Fase II (Certificados)</t>
  </si>
  <si>
    <t>107100000219</t>
  </si>
  <si>
    <t>Fase II Construccion</t>
  </si>
  <si>
    <t>107100000287</t>
  </si>
  <si>
    <t>Const Presa Palma Sola</t>
  </si>
  <si>
    <t>107100000538</t>
  </si>
  <si>
    <t>Rehab. Puente Grua Casa Maqui Tavera</t>
  </si>
  <si>
    <t>107100000563</t>
  </si>
  <si>
    <t>MANTENIMIENTO MAYOR TURBINAS</t>
  </si>
  <si>
    <t>107100000665</t>
  </si>
  <si>
    <t>Gcia Sub y Redes Central Jiguey, Sab, To</t>
  </si>
  <si>
    <t>107100000673</t>
  </si>
  <si>
    <t>Actualizacion Sistema SCADA 586/2017</t>
  </si>
  <si>
    <t>107100000719</t>
  </si>
  <si>
    <t>Rehab. Redes MT Pizarrete, Peravia, RD</t>
  </si>
  <si>
    <t>107100000725</t>
  </si>
  <si>
    <t>Const Destacamento Militar CH Pinalito</t>
  </si>
  <si>
    <t>107100000750</t>
  </si>
  <si>
    <t>Sand Blasting Trat.Anticorrosivo Moncion</t>
  </si>
  <si>
    <t>107100000754</t>
  </si>
  <si>
    <t>Obra Malla Aterrizaje Jarabacoa, La Vega</t>
  </si>
  <si>
    <t>107100000804</t>
  </si>
  <si>
    <t>Construccion Almacen Aniana Vargas</t>
  </si>
  <si>
    <t>107100000855</t>
  </si>
  <si>
    <t>Rep Iglesia Santa Lucia Las Matas Farfan</t>
  </si>
  <si>
    <t>107100000856</t>
  </si>
  <si>
    <t>CONST. IGLESIA PERP SOCORR LAS MATAS</t>
  </si>
  <si>
    <t>107100000874</t>
  </si>
  <si>
    <t>Proyecto Construcción Presa Guayubin</t>
  </si>
  <si>
    <t>107100000895</t>
  </si>
  <si>
    <t>Rehabilitacion Caminos Cambita Uribe Lom</t>
  </si>
  <si>
    <t>107100000898</t>
  </si>
  <si>
    <t>Const Carretera Cambita-Mucha Agua</t>
  </si>
  <si>
    <t>107100000899</t>
  </si>
  <si>
    <t>Recons Barrio Los Cocos Juan de Herrera</t>
  </si>
  <si>
    <t>107100000908</t>
  </si>
  <si>
    <t>Sol Agua Potable Com Vista Hermosa VA</t>
  </si>
  <si>
    <t>107100000913</t>
  </si>
  <si>
    <t>Carr Arroy Cano Los Guayabos Los Sev SJM</t>
  </si>
  <si>
    <t>107100000914</t>
  </si>
  <si>
    <t>Remozamiento C.H. Jimenoa</t>
  </si>
  <si>
    <t>107100000915</t>
  </si>
  <si>
    <t>Cons Destacamento Municipio Cambita</t>
  </si>
  <si>
    <t>107100000917</t>
  </si>
  <si>
    <t>Rehabilitación Redes Comu. Santa Norte</t>
  </si>
  <si>
    <t>107100000920</t>
  </si>
  <si>
    <t>Cambio Reles Protecciones Valdesia</t>
  </si>
  <si>
    <t>107100000923</t>
  </si>
  <si>
    <t>Sand-Blasting, Compuertas CH Tavera</t>
  </si>
  <si>
    <t>107100000924</t>
  </si>
  <si>
    <t>Cons Funeraria Najayo Arriba</t>
  </si>
  <si>
    <t>107100000926</t>
  </si>
  <si>
    <t>Cons Cancha Deport Ingenio Nuevo</t>
  </si>
  <si>
    <t>107100000927</t>
  </si>
  <si>
    <t>Dis y Cons Parque Fotovoltaico Brazo Der</t>
  </si>
  <si>
    <t>107100000929</t>
  </si>
  <si>
    <t>Rec Tramo Cam Acc Estribo Der Moncion</t>
  </si>
  <si>
    <t>107100000930</t>
  </si>
  <si>
    <t>Rehab. C. H. Rio Blanco y Pinalito</t>
  </si>
  <si>
    <t>107100000934</t>
  </si>
  <si>
    <t>Etapa 1 Fase I Proyecto Hidro Artibonito</t>
  </si>
  <si>
    <t>107100000935</t>
  </si>
  <si>
    <t>Cons Funeraria en Caimito Santiago</t>
  </si>
  <si>
    <t>107100000936</t>
  </si>
  <si>
    <t>Reh Parque Deport Las Placetas</t>
  </si>
  <si>
    <t>107100000938</t>
  </si>
  <si>
    <t>Term Cancha Lopez Angostura</t>
  </si>
  <si>
    <t>107100000939</t>
  </si>
  <si>
    <t>Cons Aceras y Contenes Janico</t>
  </si>
  <si>
    <t>107100000940</t>
  </si>
  <si>
    <t>Cons Centro Atencion Prim Las Placetas</t>
  </si>
  <si>
    <t>107100000941</t>
  </si>
  <si>
    <t>Cons Salon Comunal Juncalito</t>
  </si>
  <si>
    <t>107100000942</t>
  </si>
  <si>
    <t>Cons Mirador Recreat Lopez Angostura</t>
  </si>
  <si>
    <t>107100000943</t>
  </si>
  <si>
    <t>Cuartel Lopez Angostura</t>
  </si>
  <si>
    <t>107100000944</t>
  </si>
  <si>
    <t>Caseta Contro LimpiaRejas Brazo Derecho</t>
  </si>
  <si>
    <t>107100000945</t>
  </si>
  <si>
    <t>Term Capilla de Fatima Navarrete</t>
  </si>
  <si>
    <t>107100000946</t>
  </si>
  <si>
    <t>Cons Funeraria Laguna Salada</t>
  </si>
  <si>
    <t>107100000948</t>
  </si>
  <si>
    <t>Acer Conten Badene San Ign Sabaneta A</t>
  </si>
  <si>
    <t>107100000952</t>
  </si>
  <si>
    <t>Reh Centr Comunal y Cons Varias Esperanz</t>
  </si>
  <si>
    <t>107100000953</t>
  </si>
  <si>
    <t>Cons Cuartel Policial Sabana Iglesia</t>
  </si>
  <si>
    <t>107100000954</t>
  </si>
  <si>
    <t>Cons Cancha Municip Sabana Iglesia</t>
  </si>
  <si>
    <t>107100000955</t>
  </si>
  <si>
    <t>Cons Dest Policial Santana</t>
  </si>
  <si>
    <t>107100000956</t>
  </si>
  <si>
    <t>Cons Funeraria La Cienaga</t>
  </si>
  <si>
    <t>107100000957</t>
  </si>
  <si>
    <t>Reh Casa Camp Parq CH Valdesia</t>
  </si>
  <si>
    <t>107100000958</t>
  </si>
  <si>
    <t>Sol Dren Sanit y Garita CH Valdesia</t>
  </si>
  <si>
    <t>107100000959</t>
  </si>
  <si>
    <t>Cons Centro Comunal Rio Arriba</t>
  </si>
  <si>
    <t>107100000960</t>
  </si>
  <si>
    <t>Cons Aceras y Cont San Cristobal</t>
  </si>
  <si>
    <t>107100000961</t>
  </si>
  <si>
    <t>Cons Funeraria Rancho Arriba</t>
  </si>
  <si>
    <t>107100000962</t>
  </si>
  <si>
    <t>Cons Aceras y Cont Cañada Honda</t>
  </si>
  <si>
    <t>107100000964</t>
  </si>
  <si>
    <t>Cons Centro Comunal Barrio Washigton</t>
  </si>
  <si>
    <t>107100000966</t>
  </si>
  <si>
    <t>Cons Play de Beisbol Bani</t>
  </si>
  <si>
    <t>107100000967</t>
  </si>
  <si>
    <t>Rehab y Cons Varias CH Jiguey</t>
  </si>
  <si>
    <t>107100000968</t>
  </si>
  <si>
    <t>Recons Centro Comunal Cambita Sterling</t>
  </si>
  <si>
    <t>107100000969</t>
  </si>
  <si>
    <t>Term Local Asoc Estudiantes Cambita</t>
  </si>
  <si>
    <t>107100000970</t>
  </si>
  <si>
    <t>Cons Aceras y Cont Sect Peña Gomez II</t>
  </si>
  <si>
    <t>107100000971</t>
  </si>
  <si>
    <t>Cons Cocina Comedor Camp CH Aguacate</t>
  </si>
  <si>
    <t>107100000972</t>
  </si>
  <si>
    <t>Unidad Atencion Primaria La Plena</t>
  </si>
  <si>
    <t>107100000973</t>
  </si>
  <si>
    <t>Cons Aceras y Contenes Cambita</t>
  </si>
  <si>
    <t>107100000974</t>
  </si>
  <si>
    <t>Cons Cancha Dep Sabanita Caliente</t>
  </si>
  <si>
    <t>107100000975</t>
  </si>
  <si>
    <t>Cons Cuartel Policial Guanito</t>
  </si>
  <si>
    <t>107100000976</t>
  </si>
  <si>
    <t>Cons Cuartel Policial Matayaya</t>
  </si>
  <si>
    <t>107100000977</t>
  </si>
  <si>
    <t>Cons Dest Policial Azua</t>
  </si>
  <si>
    <t>107100000978</t>
  </si>
  <si>
    <t>Rehabilitacion Cancha Sabaneta</t>
  </si>
  <si>
    <t>107100000979</t>
  </si>
  <si>
    <t>Cons Play Magueyal</t>
  </si>
  <si>
    <t>107100000981</t>
  </si>
  <si>
    <t>Cons Centro Atenc Prim Las Yayas Viajama</t>
  </si>
  <si>
    <t>107100000982</t>
  </si>
  <si>
    <t>Cons Dest Militar Miramar</t>
  </si>
  <si>
    <t>107100000983</t>
  </si>
  <si>
    <t>Cons Verja Cementerio Villarpando</t>
  </si>
  <si>
    <t>107100000985</t>
  </si>
  <si>
    <t>Reh Obr Civ y Cons Almac CH Sabaneta</t>
  </si>
  <si>
    <t>107100000986</t>
  </si>
  <si>
    <t>Cons Salon Ofic y Almacen CH Sabaneta</t>
  </si>
  <si>
    <t>107100000988</t>
  </si>
  <si>
    <t>Cons Dest Militar Caracoles Azua</t>
  </si>
  <si>
    <t>107100000989</t>
  </si>
  <si>
    <t>Rehab Coc Comedor y Cuartel Palomino</t>
  </si>
  <si>
    <t>107100000990</t>
  </si>
  <si>
    <t>Cons Cocina y Almacen CH Rio Blanco</t>
  </si>
  <si>
    <t>107100000991</t>
  </si>
  <si>
    <t>Cons Cancha Dep DM Tavera</t>
  </si>
  <si>
    <t>107100000992</t>
  </si>
  <si>
    <t>Cons Cancha Deportiva Los Montacitos</t>
  </si>
  <si>
    <t>107100000993</t>
  </si>
  <si>
    <t>Rep Centro Comunal Arroyo Toro</t>
  </si>
  <si>
    <t>107100000995</t>
  </si>
  <si>
    <t>Cons Funeraria Sabana Puerto</t>
  </si>
  <si>
    <t>107100000997</t>
  </si>
  <si>
    <t>Cons Salon Comunal Los Capacitos</t>
  </si>
  <si>
    <t>107100000998</t>
  </si>
  <si>
    <t>Rep Cancha La Salvia Los Quemados</t>
  </si>
  <si>
    <t>107100000999</t>
  </si>
  <si>
    <t>Cons Funeraria El Caribe El Verde</t>
  </si>
  <si>
    <t>107100001000</t>
  </si>
  <si>
    <t>Rehab Infraest Aniana Vargas</t>
  </si>
  <si>
    <t>107100001001</t>
  </si>
  <si>
    <t>Cons Cancha Las Cruces Quita Sueño</t>
  </si>
  <si>
    <t>107100001002</t>
  </si>
  <si>
    <t>Rehab Edif Varias CH Rosa Julia de la Cr</t>
  </si>
  <si>
    <t>107100001004</t>
  </si>
  <si>
    <t>Obr Comunit Play San Jose Duverge</t>
  </si>
  <si>
    <t>107100001005</t>
  </si>
  <si>
    <t>Cons Centr Atenc Prim Los Memizos</t>
  </si>
  <si>
    <t>107100001006</t>
  </si>
  <si>
    <t>Colocac Baranda Presa Rincon</t>
  </si>
  <si>
    <t>107100001007</t>
  </si>
  <si>
    <t>Rep Estadio Beisbol San Jose Ocoa</t>
  </si>
  <si>
    <t>107100001009</t>
  </si>
  <si>
    <t>Cons Edif Sabana Yegua</t>
  </si>
  <si>
    <t>107100001011</t>
  </si>
  <si>
    <t>Cons Mirador Turistico Tavera</t>
  </si>
  <si>
    <t>107100001014</t>
  </si>
  <si>
    <t>Cons Cancha Deportiva Magueyal</t>
  </si>
  <si>
    <t>107100001016</t>
  </si>
  <si>
    <t>Cons Centro Aten Prim Magueyal</t>
  </si>
  <si>
    <t>107100001018</t>
  </si>
  <si>
    <t>Term Iglesia Juma Bejucal</t>
  </si>
  <si>
    <t>107100001021</t>
  </si>
  <si>
    <t>Remod Play Baseball La Estancia</t>
  </si>
  <si>
    <t>107100001022</t>
  </si>
  <si>
    <t>Soluc Ag Pot Coc Comed CH Constanza</t>
  </si>
  <si>
    <t>107100001023</t>
  </si>
  <si>
    <t>Cons Dest Militar Matancitas</t>
  </si>
  <si>
    <t>107100001024</t>
  </si>
  <si>
    <t>Cons Almacen CH Rincon</t>
  </si>
  <si>
    <t>107100001026</t>
  </si>
  <si>
    <t>Cons Destacamento Policial Rincon</t>
  </si>
  <si>
    <t>107100001029</t>
  </si>
  <si>
    <t>instalacion ascensor rio blanco</t>
  </si>
  <si>
    <t>107100001031</t>
  </si>
  <si>
    <t>REPARACION RODETE PINALITO105/2022</t>
  </si>
  <si>
    <t>107100001032</t>
  </si>
  <si>
    <t>sistema sanblasting y pintura las damas</t>
  </si>
  <si>
    <t>107100001034</t>
  </si>
  <si>
    <t>Term. Dique Nuevo y Viejo Matayaya</t>
  </si>
  <si>
    <t>107100001035</t>
  </si>
  <si>
    <t>Read. Sol. Mont. Presa Palomino</t>
  </si>
  <si>
    <t>107100001037</t>
  </si>
  <si>
    <t>Mant. Reh. Obras Hidraul Las Barias</t>
  </si>
  <si>
    <t>107100001038</t>
  </si>
  <si>
    <t>Mant. Reh. 13 KM CRJDC</t>
  </si>
  <si>
    <t>107100001039</t>
  </si>
  <si>
    <t>Rehab. Carretera Cuesta - Loma Palos</t>
  </si>
  <si>
    <t>107100001041</t>
  </si>
  <si>
    <t>Rehab. Sist. Riego Nizao Najayo</t>
  </si>
  <si>
    <t>107100001043</t>
  </si>
  <si>
    <t>Const. Camino Jaguita-Alt. Aguacate</t>
  </si>
  <si>
    <t>107100001044</t>
  </si>
  <si>
    <t>Const. Camino Jina El Morro</t>
  </si>
  <si>
    <t>107100001046</t>
  </si>
  <si>
    <t>Mant. Corr. Alto Ubaldos San F. Guazu</t>
  </si>
  <si>
    <t>107100001047</t>
  </si>
  <si>
    <t>Mant. Corr. Camino Canelilla Coles</t>
  </si>
  <si>
    <t>107100001048</t>
  </si>
  <si>
    <t>Rehab. Caminos Guard. y Baitoa</t>
  </si>
  <si>
    <t>107100001049</t>
  </si>
  <si>
    <t>Caminos Ady. Presa Moncion Iluminacion</t>
  </si>
  <si>
    <t>107100001051</t>
  </si>
  <si>
    <t>Reha. Tramo Carretero Rosa-Sabana Toro</t>
  </si>
  <si>
    <t>107100001053</t>
  </si>
  <si>
    <t>Verja Perimetral Brazo Derecho</t>
  </si>
  <si>
    <t>107100001054</t>
  </si>
  <si>
    <t>Mant. Correctivo Lateral Der. CH Tavera</t>
  </si>
  <si>
    <t>107100001055</t>
  </si>
  <si>
    <t>Mant. Caminos Matas Farfan</t>
  </si>
  <si>
    <t>107100001056</t>
  </si>
  <si>
    <t>Asf. Desde Presa a Contraembalse</t>
  </si>
  <si>
    <t>107100001057</t>
  </si>
  <si>
    <t>Cons. Camino Gallina La Cabra</t>
  </si>
  <si>
    <t>107100001058</t>
  </si>
  <si>
    <t>Cons. Camino Morro Desecho</t>
  </si>
  <si>
    <t>107100001059</t>
  </si>
  <si>
    <t>Const. Camino Guineo Tres Veredas</t>
  </si>
  <si>
    <t>107100001060</t>
  </si>
  <si>
    <t>Mant. Cam. Vecinales Sabaneta</t>
  </si>
  <si>
    <t>107100001062</t>
  </si>
  <si>
    <t>Mant. Corr y Rehab Buena Vista</t>
  </si>
  <si>
    <t>107100001063</t>
  </si>
  <si>
    <t>Rehab. Caminos Cacaos Santana</t>
  </si>
  <si>
    <t>107100001064</t>
  </si>
  <si>
    <t>Fase III Proy Hidroelectrico Las Palceta</t>
  </si>
  <si>
    <t>107100001065</t>
  </si>
  <si>
    <t>Const Obras Civiles y Viales Accesos Car</t>
  </si>
  <si>
    <t>107100001066</t>
  </si>
  <si>
    <t>Rec. Camino Rincon - Carrizal</t>
  </si>
  <si>
    <t>107100001068</t>
  </si>
  <si>
    <t>Rep e Impermeab Techos Centrales Norte</t>
  </si>
  <si>
    <t>107100001069</t>
  </si>
  <si>
    <t>Mant. Corr Zona Sierra</t>
  </si>
  <si>
    <t>107100001070</t>
  </si>
  <si>
    <t>Mant. Corr. Majagual-Manomatuey</t>
  </si>
  <si>
    <t>107100001071</t>
  </si>
  <si>
    <t>Rec. y Asf. Calles D.M. Las Placetas</t>
  </si>
  <si>
    <t>107100001072</t>
  </si>
  <si>
    <t>Mant. Cam. Auyama-La Cuesta</t>
  </si>
  <si>
    <t>107100001073</t>
  </si>
  <si>
    <t>Mant. Corr. Guazumal-Jicotea</t>
  </si>
  <si>
    <t>107100001074</t>
  </si>
  <si>
    <t>Rehab. Const. Jina-Jobo</t>
  </si>
  <si>
    <t>107100001075</t>
  </si>
  <si>
    <t>Rehab. Calles Barrio San Pedro</t>
  </si>
  <si>
    <t>107100001076</t>
  </si>
  <si>
    <t>Rehab. Calles D.M. Guayabal</t>
  </si>
  <si>
    <t>107100001077</t>
  </si>
  <si>
    <t>Rehab. Carr. Aguas C-Placetas</t>
  </si>
  <si>
    <t>107100001078</t>
  </si>
  <si>
    <t>Rec. Camino Rubio-Corocito</t>
  </si>
  <si>
    <t>107100001079</t>
  </si>
  <si>
    <t>Cons Dest Militar Alto Bandera</t>
  </si>
  <si>
    <t>107100001080</t>
  </si>
  <si>
    <t>Cons. Arroyo Los Calimetes</t>
  </si>
  <si>
    <t>107100001081</t>
  </si>
  <si>
    <t>Cons. Camino Jina-El Coco</t>
  </si>
  <si>
    <t>107100001082</t>
  </si>
  <si>
    <t>Rec. Carr. Carrizal-Guazuma</t>
  </si>
  <si>
    <t>107100001083</t>
  </si>
  <si>
    <t>Const. Verja Tenguerengue</t>
  </si>
  <si>
    <t>107100001084</t>
  </si>
  <si>
    <t>Rec. Camino Celestina-Rubio</t>
  </si>
  <si>
    <t>107100001087</t>
  </si>
  <si>
    <t>Const. Calles Pinalito M. Janico</t>
  </si>
  <si>
    <t>107100001088</t>
  </si>
  <si>
    <t>Cons Club Sol Naciente Sainagua</t>
  </si>
  <si>
    <t>107100001089</t>
  </si>
  <si>
    <t>Mov. Tierra Brazo Derecho</t>
  </si>
  <si>
    <t>107100001092</t>
  </si>
  <si>
    <t>Iglesia San Greg Magno 154/2023</t>
  </si>
  <si>
    <t>107100001093</t>
  </si>
  <si>
    <t>Rec. Calle Tuto Garcia Baitoa Puñal</t>
  </si>
  <si>
    <t>107100001095</t>
  </si>
  <si>
    <t>Rec. Camino Cuesta Mela</t>
  </si>
  <si>
    <t>107100001097</t>
  </si>
  <si>
    <t>Const. Puente Rio Jamey</t>
  </si>
  <si>
    <t>107100001098</t>
  </si>
  <si>
    <t>Rec. y Asfaltado Calles Charcas</t>
  </si>
  <si>
    <t>107100001099</t>
  </si>
  <si>
    <t>Mant. Vias Hatillo y Rincon</t>
  </si>
  <si>
    <t>107100001100</t>
  </si>
  <si>
    <t>Mant. Vias Central Moncion</t>
  </si>
  <si>
    <t>107100001101</t>
  </si>
  <si>
    <t>Mant. Vias Jiguey-Aguacate</t>
  </si>
  <si>
    <t>107100001102</t>
  </si>
  <si>
    <t>Mant. Vias Sabana Y-Sabaneta</t>
  </si>
  <si>
    <t>107100001103</t>
  </si>
  <si>
    <t>Mant. Vias Rio Blanco y Pinalito</t>
  </si>
  <si>
    <t>107100001104</t>
  </si>
  <si>
    <t>Mant. Vias Central Valdesia</t>
  </si>
  <si>
    <t>107100001105</t>
  </si>
  <si>
    <t>Cons. Boul. Hatillo I</t>
  </si>
  <si>
    <t>107100001106</t>
  </si>
  <si>
    <t>Rec. Carretera Puerta Mulo</t>
  </si>
  <si>
    <t>107100001107</t>
  </si>
  <si>
    <t>Const. Muro Rio Yuna</t>
  </si>
  <si>
    <t>107100001108</t>
  </si>
  <si>
    <t>Rec. Cam. Vec. Vallejuelo-Batista</t>
  </si>
  <si>
    <t>107100001109</t>
  </si>
  <si>
    <t>Cons. Boul. Hatillo II</t>
  </si>
  <si>
    <t>107100001110</t>
  </si>
  <si>
    <t>Cons Parr Sagrad Coraz de Jesus 202/2023</t>
  </si>
  <si>
    <t>107100001111</t>
  </si>
  <si>
    <t>Rec. Cam. Vec. Vallejuelo-Rio Arriba</t>
  </si>
  <si>
    <t>107100001112</t>
  </si>
  <si>
    <t>Cons. Sist. Comunidad Canal</t>
  </si>
  <si>
    <t>107100001114</t>
  </si>
  <si>
    <t>Acera Boulevard y Jard Liceo Pablo Claud</t>
  </si>
  <si>
    <t>107100001115</t>
  </si>
  <si>
    <t>Rec. Obra Toma Rio Yuna</t>
  </si>
  <si>
    <t>107100001116</t>
  </si>
  <si>
    <t>Rec. y Asf. Altos Herradura</t>
  </si>
  <si>
    <t>107100001117</t>
  </si>
  <si>
    <t>Asf. Calles 5 Abril</t>
  </si>
  <si>
    <t>107100001119</t>
  </si>
  <si>
    <t>Rec. Camino Capulin-Cañafistol</t>
  </si>
  <si>
    <t>107100001120</t>
  </si>
  <si>
    <t>Rec. Carretera Arroyo Seco</t>
  </si>
  <si>
    <t>107100001123</t>
  </si>
  <si>
    <t>Mant. 13 Km Villa Palomino</t>
  </si>
  <si>
    <t>107100001124</t>
  </si>
  <si>
    <t>Const. Carr. Sabaneta Sabana I</t>
  </si>
  <si>
    <t>107100001125</t>
  </si>
  <si>
    <t>Term Multiuso Cambita 219/2023</t>
  </si>
  <si>
    <t>107100001126</t>
  </si>
  <si>
    <t>Rehab. Canal Ysura</t>
  </si>
  <si>
    <t>107100001127</t>
  </si>
  <si>
    <t>Const. Carr. Sabana-Derramaderos</t>
  </si>
  <si>
    <t>107100001129</t>
  </si>
  <si>
    <t>Reh. Cambita Cacaos I</t>
  </si>
  <si>
    <t>107100001131</t>
  </si>
  <si>
    <t>Reh. Cambita Cacaos III</t>
  </si>
  <si>
    <t>107100001132</t>
  </si>
  <si>
    <t>Calles Municipio Juan de Herrera</t>
  </si>
  <si>
    <t>107100001133</t>
  </si>
  <si>
    <t>Estudios de Impacto Ambietal La GINA</t>
  </si>
  <si>
    <t>107100001135</t>
  </si>
  <si>
    <t>Carr. Yerba Buena-Corrales</t>
  </si>
  <si>
    <t>107100001136</t>
  </si>
  <si>
    <t>Asf. Carre. Presa Palomino</t>
  </si>
  <si>
    <t>107100001137</t>
  </si>
  <si>
    <t>Carr. Bao la Galeta La Hoya</t>
  </si>
  <si>
    <t>107100001139</t>
  </si>
  <si>
    <t>Const. Carretera Sanchez V Lote II</t>
  </si>
  <si>
    <t>107100001141</t>
  </si>
  <si>
    <t>Const. Carretera Sanchez V Lote IV</t>
  </si>
  <si>
    <t>107100001142</t>
  </si>
  <si>
    <t>Rec. Const. Camino La Ceyba</t>
  </si>
  <si>
    <t>107100001143</t>
  </si>
  <si>
    <t>Rec. Const. Camino Los Capaces</t>
  </si>
  <si>
    <t>107100001144</t>
  </si>
  <si>
    <t>Rec. Const. Camino Los Botados</t>
  </si>
  <si>
    <t>107100001145</t>
  </si>
  <si>
    <t>Rec. Calles Gurabo y Clavijo</t>
  </si>
  <si>
    <t>107100001147</t>
  </si>
  <si>
    <t>Construcción Acueducto de Sabaneta</t>
  </si>
  <si>
    <t>107100001148</t>
  </si>
  <si>
    <t>Cons Play Softball Los Almacigos</t>
  </si>
  <si>
    <t>107100001149</t>
  </si>
  <si>
    <t>Cons Canchas Doña Ana</t>
  </si>
  <si>
    <t>107100001150</t>
  </si>
  <si>
    <t>Construcción Reservorios Pajonal, San J</t>
  </si>
  <si>
    <t>107100001151</t>
  </si>
  <si>
    <t>Construcción Reservorios Barranca, San J</t>
  </si>
  <si>
    <t>107100001152</t>
  </si>
  <si>
    <t>Rec. Const. Camino Los Almendrales</t>
  </si>
  <si>
    <t>107100001153</t>
  </si>
  <si>
    <t>Readecuación Estribo Izquierdo Pinalito</t>
  </si>
  <si>
    <t>107100001154</t>
  </si>
  <si>
    <t>Const. Cruce Quemados Sabaneta</t>
  </si>
  <si>
    <t>107100001155</t>
  </si>
  <si>
    <t>Const. Canchas Multiples Centro Poblado</t>
  </si>
  <si>
    <t>107100001156</t>
  </si>
  <si>
    <t>Const Play Beisbol El Rosario</t>
  </si>
  <si>
    <t>107100001157</t>
  </si>
  <si>
    <t>Const. de Canchas Mutiples Poblado</t>
  </si>
  <si>
    <t>107100001162</t>
  </si>
  <si>
    <t>Club Deportivo Los Buitres DMROC</t>
  </si>
  <si>
    <t>107100001163</t>
  </si>
  <si>
    <t>Asf. Cam. Circ. CH Rosa Julia</t>
  </si>
  <si>
    <t>107100001168</t>
  </si>
  <si>
    <t>Mant. Vias Acceso Norte Centro</t>
  </si>
  <si>
    <t>107100001178</t>
  </si>
  <si>
    <t>Const. Muro Gaviones Nigua Yubazo</t>
  </si>
  <si>
    <t>123100511</t>
  </si>
  <si>
    <t>Julio 2025</t>
  </si>
  <si>
    <t>Cons Funeraria El Caribe El Ve</t>
  </si>
  <si>
    <t>Noviembre 2025</t>
  </si>
  <si>
    <t>Cont. Carretera Moncion a Mao</t>
  </si>
  <si>
    <t>Agosto 2025</t>
  </si>
  <si>
    <t>Mantenimiento Rehab Presa Palo</t>
  </si>
  <si>
    <t xml:space="preserve">123100200 </t>
  </si>
  <si>
    <t>CONST.PARQUE SOLAR FOTOVOLTAICO DOMINGO RGUEZ</t>
  </si>
  <si>
    <t>123100510</t>
  </si>
  <si>
    <t>REV. CONST. EN PROCESO HIDROBOMBEO SABANETA</t>
  </si>
  <si>
    <t>Cuentas Por Cobrar (Nota 9)</t>
  </si>
  <si>
    <t>EMPRESA DEL SECTOR PUBLICO NO FINANCIERO</t>
  </si>
  <si>
    <t xml:space="preserve">Valores en RD$ </t>
  </si>
  <si>
    <t>CDEEE</t>
  </si>
  <si>
    <t>EDEESTE</t>
  </si>
  <si>
    <t>EDENORTE</t>
  </si>
  <si>
    <t xml:space="preserve">EDESUR </t>
  </si>
  <si>
    <t>ETED</t>
  </si>
  <si>
    <t>PUNTA CATALINA</t>
  </si>
  <si>
    <t xml:space="preserve">OTRAS CUENTAS POR COBRAR </t>
  </si>
  <si>
    <t>EMPRESA DE GENERACION HIDROELECTRICA DOMINICANA
BALANCE CUENTAS POR PAGAR 31-12-2025-2024
SECTOR NO FINANCIERO</t>
  </si>
  <si>
    <t>NOMBRE DEL PROVEEDOR</t>
  </si>
  <si>
    <t>CORPORACION DE EMPRESAS ESTATALES ELECTRICAS</t>
  </si>
  <si>
    <t>DISTRIBUIDORA DE ELECTRICIDAD DEL ESTE</t>
  </si>
  <si>
    <t>DISTRIBUIDORA DE ELECTRICIDAD DEL NORTE</t>
  </si>
  <si>
    <t>DISTRIBUIDORA DE ELECTRICIDAD DEL SUR</t>
  </si>
  <si>
    <t>EMPRESA DE TRANSMISION ELECTRICA DOMINICANA</t>
  </si>
  <si>
    <t>INSTITUTO NACIONAL DE RECURSOS HIDRAULICOS</t>
  </si>
  <si>
    <t>MINISTERIO DE MEDIO AMBIENTE</t>
  </si>
  <si>
    <t>OTRAS CUENTAS POR PAGAR</t>
  </si>
  <si>
    <t>TOTALES EN RD$</t>
  </si>
  <si>
    <t>Preparado por:</t>
  </si>
  <si>
    <t>Cuentas por Pagar</t>
  </si>
  <si>
    <t>EMPRESA DE GENERACION HIDROELECTRICA DOMINICANA (NOTA 23)</t>
  </si>
  <si>
    <t>SUBVENCIONES , AYUDAS Y DONACIONES</t>
  </si>
  <si>
    <t>CLASIFICACION DE CUENTAS</t>
  </si>
  <si>
    <t>CUENTA</t>
  </si>
  <si>
    <t>NOMBRE</t>
  </si>
  <si>
    <t xml:space="preserve">DONACION AL SECTOR PRIVADO </t>
  </si>
  <si>
    <t>AYUNTAMIENTOS Y JUNTAS</t>
  </si>
  <si>
    <t>DONACIONES A PERSONAS</t>
  </si>
  <si>
    <t>DONACIONES Y TRANSF.A OTRAS INST.DEL SPNF/EMPRESAS PUBLICAS NO FINANCIERAS</t>
  </si>
  <si>
    <t>OTRAS INSTITUCIONES</t>
  </si>
  <si>
    <t>TOTAL DONACIONES  RD$</t>
  </si>
  <si>
    <t>TOTALES  DE DONACIONES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</si>
</sst>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_-* #,##0.00\ _€_-;\-* #,##0.00\ _€_-;_-* &quot;-&quot;??\ _€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b/>
      <sz val="12"/>
      <color rgb="FF231F2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u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2"/>
    </font>
    <font>
      <b/>
      <sz val="11"/>
      <color theme="1"/>
      <name val="72 Black"/>
      <family val="2"/>
    </font>
  </fonts>
  <fills count="10">
    <fill>
      <patternFill patternType="none"/>
    </fill>
    <fill>
      <patternFill patternType="gray125"/>
    </fill>
    <fill>
      <patternFill patternType="solid">
        <fgColor rgb="FF84DB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1BBDE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CDAEE"/>
        <bgColor indexed="64"/>
      </patternFill>
    </fill>
    <fill>
      <patternFill patternType="solid">
        <fgColor rgb="FF35C5E7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43" fontId="1" fillId="0" borderId="0" applyFont="0" applyFill="0" applyBorder="0" applyAlignment="0" applyProtection="0"/>
  </cellStyleXfs>
  <cellXfs count="180">
    <xf numFmtId="0" fontId="0" fillId="0" borderId="0" xfId="0"/>
    <xf numFmtId="0" fontId="3" fillId="2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/>
    <xf numFmtId="0" fontId="5" fillId="0" borderId="0" xfId="0" applyFont="1"/>
    <xf numFmtId="43" fontId="5" fillId="0" borderId="0" xfId="0" applyNumberFormat="1" applyFont="1" applyAlignment="1">
      <alignment vertical="center"/>
    </xf>
    <xf numFmtId="43" fontId="5" fillId="0" borderId="1" xfId="0" applyNumberFormat="1" applyFont="1" applyBorder="1" applyAlignment="1">
      <alignment horizontal="center" vertical="center"/>
    </xf>
    <xf numFmtId="43" fontId="5" fillId="0" borderId="2" xfId="0" applyNumberFormat="1" applyFont="1" applyBorder="1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43" fontId="4" fillId="0" borderId="0" xfId="0" applyNumberFormat="1" applyFont="1"/>
    <xf numFmtId="49" fontId="4" fillId="0" borderId="0" xfId="0" applyNumberFormat="1" applyFont="1"/>
    <xf numFmtId="49" fontId="3" fillId="0" borderId="0" xfId="0" applyNumberFormat="1" applyFont="1"/>
    <xf numFmtId="43" fontId="3" fillId="0" borderId="0" xfId="0" applyNumberFormat="1" applyFont="1"/>
    <xf numFmtId="0" fontId="4" fillId="0" borderId="0" xfId="0" applyFont="1" applyAlignment="1">
      <alignment vertical="top"/>
    </xf>
    <xf numFmtId="43" fontId="3" fillId="0" borderId="3" xfId="0" applyNumberFormat="1" applyFont="1" applyBorder="1"/>
    <xf numFmtId="49" fontId="3" fillId="0" borderId="0" xfId="0" applyNumberFormat="1" applyFont="1" applyAlignment="1">
      <alignment horizontal="left"/>
    </xf>
    <xf numFmtId="43" fontId="3" fillId="0" borderId="4" xfId="0" applyNumberFormat="1" applyFont="1" applyBorder="1"/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43" fontId="4" fillId="0" borderId="0" xfId="1" applyFont="1"/>
    <xf numFmtId="43" fontId="3" fillId="0" borderId="0" xfId="1" applyFont="1"/>
    <xf numFmtId="4" fontId="3" fillId="0" borderId="0" xfId="0" applyNumberFormat="1" applyFont="1"/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8" fillId="0" borderId="0" xfId="2" applyFont="1" applyAlignment="1">
      <alignment horizontal="justify"/>
    </xf>
    <xf numFmtId="4" fontId="8" fillId="0" borderId="0" xfId="0" applyNumberFormat="1" applyFont="1" applyAlignment="1">
      <alignment vertical="center"/>
    </xf>
    <xf numFmtId="0" fontId="3" fillId="0" borderId="0" xfId="0" applyFont="1" applyAlignment="1">
      <alignment wrapText="1"/>
    </xf>
    <xf numFmtId="43" fontId="4" fillId="0" borderId="0" xfId="1" applyFont="1" applyFill="1"/>
    <xf numFmtId="43" fontId="3" fillId="0" borderId="0" xfId="1" applyFont="1" applyFill="1"/>
    <xf numFmtId="0" fontId="4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164" fontId="3" fillId="0" borderId="0" xfId="0" applyNumberFormat="1" applyFont="1"/>
    <xf numFmtId="49" fontId="10" fillId="0" borderId="0" xfId="0" applyNumberFormat="1" applyFont="1" applyAlignment="1">
      <alignment vertical="center"/>
    </xf>
    <xf numFmtId="49" fontId="10" fillId="0" borderId="0" xfId="0" applyNumberFormat="1" applyFont="1" applyAlignment="1">
      <alignment vertical="center" wrapText="1"/>
    </xf>
    <xf numFmtId="49" fontId="3" fillId="3" borderId="0" xfId="0" applyNumberFormat="1" applyFont="1" applyFill="1"/>
    <xf numFmtId="0" fontId="3" fillId="3" borderId="0" xfId="0" applyFont="1" applyFill="1"/>
    <xf numFmtId="0" fontId="5" fillId="3" borderId="0" xfId="0" applyFont="1" applyFill="1" applyAlignment="1">
      <alignment horizontal="center"/>
    </xf>
    <xf numFmtId="1" fontId="5" fillId="3" borderId="0" xfId="0" applyNumberFormat="1" applyFont="1" applyFill="1" applyAlignment="1">
      <alignment horizontal="center"/>
    </xf>
    <xf numFmtId="49" fontId="4" fillId="3" borderId="0" xfId="0" applyNumberFormat="1" applyFont="1" applyFill="1"/>
    <xf numFmtId="43" fontId="3" fillId="3" borderId="0" xfId="0" applyNumberFormat="1" applyFont="1" applyFill="1"/>
    <xf numFmtId="0" fontId="4" fillId="3" borderId="0" xfId="0" applyFont="1" applyFill="1"/>
    <xf numFmtId="43" fontId="4" fillId="3" borderId="0" xfId="0" applyNumberFormat="1" applyFont="1" applyFill="1"/>
    <xf numFmtId="49" fontId="10" fillId="3" borderId="0" xfId="1" applyNumberFormat="1" applyFont="1" applyFill="1" applyBorder="1" applyAlignment="1">
      <alignment vertical="center" wrapText="1"/>
    </xf>
    <xf numFmtId="43" fontId="10" fillId="3" borderId="0" xfId="1" applyFont="1" applyFill="1" applyBorder="1" applyAlignment="1">
      <alignment vertical="center" wrapText="1"/>
    </xf>
    <xf numFmtId="43" fontId="3" fillId="3" borderId="4" xfId="0" applyNumberFormat="1" applyFont="1" applyFill="1" applyBorder="1"/>
    <xf numFmtId="49" fontId="5" fillId="0" borderId="0" xfId="0" applyNumberFormat="1" applyFont="1"/>
    <xf numFmtId="49" fontId="6" fillId="0" borderId="0" xfId="0" applyNumberFormat="1" applyFont="1"/>
    <xf numFmtId="43" fontId="3" fillId="0" borderId="6" xfId="0" applyNumberFormat="1" applyFont="1" applyBorder="1"/>
    <xf numFmtId="43" fontId="4" fillId="0" borderId="0" xfId="1" applyFont="1" applyBorder="1"/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3" fillId="0" borderId="0" xfId="2" applyFont="1"/>
    <xf numFmtId="43" fontId="4" fillId="0" borderId="0" xfId="2" applyNumberFormat="1" applyFont="1"/>
    <xf numFmtId="43" fontId="4" fillId="0" borderId="0" xfId="2" applyNumberFormat="1" applyFont="1" applyAlignment="1">
      <alignment horizontal="center"/>
    </xf>
    <xf numFmtId="0" fontId="3" fillId="2" borderId="7" xfId="2" applyFont="1" applyFill="1" applyBorder="1" applyAlignment="1">
      <alignment horizontal="center"/>
    </xf>
    <xf numFmtId="43" fontId="3" fillId="2" borderId="8" xfId="2" applyNumberFormat="1" applyFont="1" applyFill="1" applyBorder="1" applyAlignment="1">
      <alignment horizontal="center"/>
    </xf>
    <xf numFmtId="43" fontId="3" fillId="2" borderId="8" xfId="2" applyNumberFormat="1" applyFont="1" applyFill="1" applyBorder="1" applyAlignment="1">
      <alignment horizontal="center" wrapText="1"/>
    </xf>
    <xf numFmtId="43" fontId="3" fillId="2" borderId="9" xfId="2" applyNumberFormat="1" applyFont="1" applyFill="1" applyBorder="1" applyAlignment="1">
      <alignment horizontal="center"/>
    </xf>
    <xf numFmtId="0" fontId="13" fillId="0" borderId="10" xfId="2" applyFont="1" applyBorder="1" applyAlignment="1">
      <alignment wrapText="1"/>
    </xf>
    <xf numFmtId="43" fontId="4" fillId="0" borderId="11" xfId="3" applyFont="1" applyBorder="1" applyAlignment="1"/>
    <xf numFmtId="43" fontId="4" fillId="0" borderId="11" xfId="3" applyFont="1" applyFill="1" applyBorder="1"/>
    <xf numFmtId="43" fontId="4" fillId="0" borderId="11" xfId="3" applyFont="1" applyFill="1" applyBorder="1" applyAlignment="1">
      <alignment horizontal="center"/>
    </xf>
    <xf numFmtId="43" fontId="7" fillId="0" borderId="11" xfId="2" applyNumberFormat="1" applyBorder="1"/>
    <xf numFmtId="43" fontId="2" fillId="0" borderId="12" xfId="3" applyFont="1" applyFill="1" applyBorder="1"/>
    <xf numFmtId="0" fontId="4" fillId="0" borderId="13" xfId="2" applyFont="1" applyBorder="1" applyAlignment="1">
      <alignment wrapText="1"/>
    </xf>
    <xf numFmtId="43" fontId="4" fillId="0" borderId="14" xfId="3" applyFont="1" applyBorder="1" applyAlignment="1"/>
    <xf numFmtId="43" fontId="4" fillId="0" borderId="14" xfId="3" applyFont="1" applyFill="1" applyBorder="1" applyAlignment="1"/>
    <xf numFmtId="43" fontId="3" fillId="0" borderId="15" xfId="3" applyFont="1" applyFill="1" applyBorder="1"/>
    <xf numFmtId="0" fontId="4" fillId="0" borderId="16" xfId="2" applyFont="1" applyBorder="1"/>
    <xf numFmtId="43" fontId="4" fillId="0" borderId="17" xfId="2" applyNumberFormat="1" applyFont="1" applyBorder="1" applyAlignment="1">
      <alignment horizontal="center"/>
    </xf>
    <xf numFmtId="43" fontId="4" fillId="0" borderId="17" xfId="2" applyNumberFormat="1" applyFont="1" applyBorder="1"/>
    <xf numFmtId="43" fontId="7" fillId="0" borderId="17" xfId="2" applyNumberFormat="1" applyBorder="1"/>
    <xf numFmtId="49" fontId="3" fillId="0" borderId="16" xfId="2" applyNumberFormat="1" applyFont="1" applyBorder="1" applyAlignment="1">
      <alignment horizontal="left" wrapText="1"/>
    </xf>
    <xf numFmtId="43" fontId="3" fillId="0" borderId="17" xfId="2" applyNumberFormat="1" applyFont="1" applyBorder="1"/>
    <xf numFmtId="0" fontId="13" fillId="0" borderId="16" xfId="2" applyFont="1" applyBorder="1"/>
    <xf numFmtId="0" fontId="14" fillId="0" borderId="0" xfId="2" applyFont="1"/>
    <xf numFmtId="0" fontId="4" fillId="0" borderId="16" xfId="2" applyFont="1" applyBorder="1" applyAlignment="1">
      <alignment wrapText="1"/>
    </xf>
    <xf numFmtId="43" fontId="4" fillId="0" borderId="17" xfId="3" applyFont="1" applyBorder="1" applyAlignment="1"/>
    <xf numFmtId="43" fontId="0" fillId="0" borderId="0" xfId="0" applyNumberFormat="1"/>
    <xf numFmtId="43" fontId="15" fillId="0" borderId="0" xfId="1" applyFont="1"/>
    <xf numFmtId="0" fontId="3" fillId="0" borderId="16" xfId="2" applyFont="1" applyBorder="1"/>
    <xf numFmtId="0" fontId="3" fillId="4" borderId="18" xfId="2" applyFont="1" applyFill="1" applyBorder="1" applyAlignment="1">
      <alignment horizontal="left" wrapText="1"/>
    </xf>
    <xf numFmtId="43" fontId="3" fillId="4" borderId="19" xfId="2" applyNumberFormat="1" applyFont="1" applyFill="1" applyBorder="1"/>
    <xf numFmtId="43" fontId="3" fillId="4" borderId="20" xfId="2" applyNumberFormat="1" applyFont="1" applyFill="1" applyBorder="1"/>
    <xf numFmtId="0" fontId="4" fillId="0" borderId="0" xfId="0" applyFont="1" applyAlignment="1">
      <alignment horizontal="center" vertical="center" wrapText="1"/>
    </xf>
    <xf numFmtId="43" fontId="4" fillId="0" borderId="0" xfId="0" applyNumberFormat="1" applyFont="1" applyAlignment="1">
      <alignment vertical="center"/>
    </xf>
    <xf numFmtId="43" fontId="4" fillId="0" borderId="0" xfId="0" applyNumberFormat="1" applyFont="1" applyAlignment="1">
      <alignment vertical="center" wrapText="1"/>
    </xf>
    <xf numFmtId="43" fontId="4" fillId="0" borderId="0" xfId="1" applyFont="1" applyAlignment="1">
      <alignment vertical="center"/>
    </xf>
    <xf numFmtId="43" fontId="3" fillId="0" borderId="4" xfId="1" applyFont="1" applyBorder="1"/>
    <xf numFmtId="0" fontId="4" fillId="0" borderId="4" xfId="0" applyFont="1" applyBorder="1"/>
    <xf numFmtId="43" fontId="0" fillId="0" borderId="0" xfId="1" applyFont="1"/>
    <xf numFmtId="0" fontId="3" fillId="0" borderId="0" xfId="0" applyFont="1" applyAlignment="1">
      <alignment horizontal="center" vertical="center"/>
    </xf>
    <xf numFmtId="0" fontId="0" fillId="5" borderId="17" xfId="0" applyFill="1" applyBorder="1" applyAlignment="1">
      <alignment vertical="top"/>
    </xf>
    <xf numFmtId="0" fontId="0" fillId="5" borderId="17" xfId="0" applyFill="1" applyBorder="1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49" fontId="0" fillId="0" borderId="0" xfId="0" applyNumberFormat="1" applyAlignment="1">
      <alignment vertical="top"/>
    </xf>
    <xf numFmtId="4" fontId="2" fillId="0" borderId="3" xfId="0" applyNumberFormat="1" applyFont="1" applyBorder="1"/>
    <xf numFmtId="43" fontId="0" fillId="0" borderId="0" xfId="1" applyFont="1" applyBorder="1"/>
    <xf numFmtId="4" fontId="2" fillId="0" borderId="21" xfId="0" applyNumberFormat="1" applyFont="1" applyBorder="1"/>
    <xf numFmtId="165" fontId="0" fillId="6" borderId="0" xfId="0" applyNumberFormat="1" applyFill="1"/>
    <xf numFmtId="0" fontId="0" fillId="6" borderId="0" xfId="0" applyFill="1"/>
    <xf numFmtId="4" fontId="0" fillId="0" borderId="0" xfId="0" applyNumberFormat="1"/>
    <xf numFmtId="0" fontId="0" fillId="7" borderId="0" xfId="0" applyFill="1"/>
    <xf numFmtId="0" fontId="8" fillId="8" borderId="7" xfId="0" applyFont="1" applyFill="1" applyBorder="1" applyAlignment="1">
      <alignment horizontal="center" vertical="center"/>
    </xf>
    <xf numFmtId="0" fontId="8" fillId="8" borderId="8" xfId="0" applyFont="1" applyFill="1" applyBorder="1" applyAlignment="1">
      <alignment horizontal="center" vertical="center"/>
    </xf>
    <xf numFmtId="0" fontId="8" fillId="8" borderId="9" xfId="0" applyFont="1" applyFill="1" applyBorder="1" applyAlignment="1">
      <alignment horizontal="center" vertical="center"/>
    </xf>
    <xf numFmtId="0" fontId="3" fillId="8" borderId="22" xfId="0" applyFont="1" applyFill="1" applyBorder="1" applyAlignment="1">
      <alignment horizontal="center"/>
    </xf>
    <xf numFmtId="0" fontId="3" fillId="8" borderId="0" xfId="0" applyFont="1" applyFill="1" applyAlignment="1">
      <alignment horizontal="center"/>
    </xf>
    <xf numFmtId="0" fontId="3" fillId="8" borderId="23" xfId="0" applyFont="1" applyFill="1" applyBorder="1" applyAlignment="1">
      <alignment horizontal="center"/>
    </xf>
    <xf numFmtId="0" fontId="3" fillId="8" borderId="24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3" fillId="8" borderId="25" xfId="0" applyFont="1" applyFill="1" applyBorder="1" applyAlignment="1">
      <alignment horizontal="center"/>
    </xf>
    <xf numFmtId="0" fontId="14" fillId="7" borderId="0" xfId="0" applyFont="1" applyFill="1"/>
    <xf numFmtId="0" fontId="14" fillId="4" borderId="26" xfId="0" applyFont="1" applyFill="1" applyBorder="1" applyAlignment="1">
      <alignment horizontal="center"/>
    </xf>
    <xf numFmtId="0" fontId="14" fillId="4" borderId="17" xfId="0" applyFont="1" applyFill="1" applyBorder="1" applyAlignment="1">
      <alignment horizontal="center"/>
    </xf>
    <xf numFmtId="0" fontId="16" fillId="7" borderId="26" xfId="0" applyFont="1" applyFill="1" applyBorder="1" applyAlignment="1">
      <alignment horizontal="center"/>
    </xf>
    <xf numFmtId="4" fontId="16" fillId="0" borderId="17" xfId="0" applyNumberFormat="1" applyFont="1" applyBorder="1" applyAlignment="1">
      <alignment horizontal="right"/>
    </xf>
    <xf numFmtId="4" fontId="16" fillId="7" borderId="17" xfId="0" applyNumberFormat="1" applyFont="1" applyFill="1" applyBorder="1" applyAlignment="1">
      <alignment horizontal="right"/>
    </xf>
    <xf numFmtId="4" fontId="0" fillId="7" borderId="0" xfId="0" applyNumberFormat="1" applyFill="1"/>
    <xf numFmtId="0" fontId="17" fillId="4" borderId="26" xfId="0" applyFont="1" applyFill="1" applyBorder="1"/>
    <xf numFmtId="4" fontId="17" fillId="4" borderId="17" xfId="0" applyNumberFormat="1" applyFont="1" applyFill="1" applyBorder="1"/>
    <xf numFmtId="0" fontId="14" fillId="7" borderId="0" xfId="0" applyFont="1" applyFill="1" applyAlignment="1">
      <alignment horizontal="center"/>
    </xf>
    <xf numFmtId="0" fontId="16" fillId="7" borderId="0" xfId="0" applyFont="1" applyFill="1"/>
    <xf numFmtId="4" fontId="18" fillId="7" borderId="0" xfId="0" applyNumberFormat="1" applyFont="1" applyFill="1"/>
    <xf numFmtId="4" fontId="19" fillId="7" borderId="0" xfId="0" applyNumberFormat="1" applyFont="1" applyFill="1" applyAlignment="1">
      <alignment horizontal="right" vertical="center"/>
    </xf>
    <xf numFmtId="0" fontId="17" fillId="7" borderId="0" xfId="0" applyFont="1" applyFill="1"/>
    <xf numFmtId="4" fontId="17" fillId="7" borderId="0" xfId="0" applyNumberFormat="1" applyFont="1" applyFill="1"/>
    <xf numFmtId="0" fontId="2" fillId="8" borderId="7" xfId="0" applyFont="1" applyFill="1" applyBorder="1" applyAlignment="1">
      <alignment horizontal="center"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/>
    </xf>
    <xf numFmtId="0" fontId="2" fillId="8" borderId="22" xfId="0" applyFont="1" applyFill="1" applyBorder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2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8" borderId="25" xfId="0" applyFont="1" applyFill="1" applyBorder="1" applyAlignment="1">
      <alignment horizontal="center" vertical="center"/>
    </xf>
    <xf numFmtId="0" fontId="2" fillId="9" borderId="14" xfId="0" applyFont="1" applyFill="1" applyBorder="1" applyAlignment="1">
      <alignment horizontal="center" vertical="center"/>
    </xf>
    <xf numFmtId="0" fontId="0" fillId="0" borderId="17" xfId="0" applyBorder="1"/>
    <xf numFmtId="43" fontId="0" fillId="0" borderId="17" xfId="0" applyNumberFormat="1" applyBorder="1"/>
    <xf numFmtId="43" fontId="1" fillId="0" borderId="0" xfId="1" applyFont="1"/>
    <xf numFmtId="166" fontId="15" fillId="7" borderId="0" xfId="0" applyNumberFormat="1" applyFont="1" applyFill="1" applyAlignment="1">
      <alignment horizontal="center"/>
    </xf>
    <xf numFmtId="0" fontId="2" fillId="9" borderId="17" xfId="0" applyFont="1" applyFill="1" applyBorder="1"/>
    <xf numFmtId="43" fontId="3" fillId="9" borderId="17" xfId="0" applyNumberFormat="1" applyFont="1" applyFill="1" applyBorder="1"/>
    <xf numFmtId="0" fontId="2" fillId="0" borderId="0" xfId="0" applyFont="1"/>
    <xf numFmtId="0" fontId="0" fillId="2" borderId="0" xfId="0" applyFill="1"/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20" fillId="0" borderId="27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49" fontId="2" fillId="8" borderId="17" xfId="0" applyNumberFormat="1" applyFont="1" applyFill="1" applyBorder="1" applyAlignment="1">
      <alignment horizontal="center" vertical="center"/>
    </xf>
    <xf numFmtId="49" fontId="2" fillId="8" borderId="17" xfId="0" applyNumberFormat="1" applyFont="1" applyFill="1" applyBorder="1" applyAlignment="1">
      <alignment horizontal="center" vertical="center" wrapText="1"/>
    </xf>
    <xf numFmtId="49" fontId="2" fillId="8" borderId="17" xfId="1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left"/>
    </xf>
    <xf numFmtId="0" fontId="0" fillId="0" borderId="17" xfId="0" applyBorder="1" applyAlignment="1">
      <alignment horizontal="left"/>
    </xf>
    <xf numFmtId="43" fontId="1" fillId="0" borderId="17" xfId="1" applyFont="1" applyFill="1" applyBorder="1" applyAlignment="1">
      <alignment horizontal="center" vertical="center" wrapText="1"/>
    </xf>
    <xf numFmtId="43" fontId="2" fillId="0" borderId="17" xfId="1" applyFont="1" applyFill="1" applyBorder="1" applyAlignment="1">
      <alignment vertical="center" wrapText="1"/>
    </xf>
    <xf numFmtId="43" fontId="2" fillId="0" borderId="17" xfId="1" applyFont="1" applyFill="1" applyBorder="1" applyAlignment="1">
      <alignment vertical="center"/>
    </xf>
    <xf numFmtId="43" fontId="1" fillId="0" borderId="17" xfId="1" applyFont="1" applyBorder="1" applyAlignment="1">
      <alignment horizontal="right"/>
    </xf>
    <xf numFmtId="43" fontId="1" fillId="0" borderId="0" xfId="1" applyFont="1" applyFill="1"/>
    <xf numFmtId="49" fontId="0" fillId="0" borderId="17" xfId="0" applyNumberFormat="1" applyBorder="1" applyAlignment="1">
      <alignment horizontal="left"/>
    </xf>
    <xf numFmtId="43" fontId="1" fillId="0" borderId="17" xfId="1" applyFont="1" applyFill="1" applyBorder="1" applyAlignment="1">
      <alignment horizontal="right"/>
    </xf>
    <xf numFmtId="43" fontId="1" fillId="0" borderId="17" xfId="1" applyFont="1" applyBorder="1" applyAlignment="1">
      <alignment horizontal="right" vertical="top"/>
    </xf>
    <xf numFmtId="43" fontId="1" fillId="0" borderId="17" xfId="1" applyFont="1" applyBorder="1"/>
    <xf numFmtId="0" fontId="0" fillId="8" borderId="0" xfId="0" applyFill="1"/>
    <xf numFmtId="0" fontId="2" fillId="8" borderId="17" xfId="0" applyFont="1" applyFill="1" applyBorder="1" applyAlignment="1">
      <alignment horizontal="center"/>
    </xf>
    <xf numFmtId="43" fontId="3" fillId="8" borderId="17" xfId="1" applyFont="1" applyFill="1" applyBorder="1" applyAlignment="1">
      <alignment horizontal="right"/>
    </xf>
  </cellXfs>
  <cellStyles count="4">
    <cellStyle name="Comma" xfId="1" builtinId="3"/>
    <cellStyle name="Millares 2" xfId="3" xr:uid="{CD8088AE-7420-4A50-B07E-BD31C04DD037}"/>
    <cellStyle name="Normal" xfId="0" builtinId="0"/>
    <cellStyle name="Normal 3" xfId="2" xr:uid="{4E80B0C1-964A-4D14-9A1C-53ED58C458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F6F42-483C-4149-93F2-838EE157693C}">
  <sheetPr>
    <pageSetUpPr fitToPage="1"/>
  </sheetPr>
  <dimension ref="A3:K522"/>
  <sheetViews>
    <sheetView tabSelected="1" zoomScale="84" zoomScaleNormal="84" workbookViewId="0">
      <selection activeCell="B39" sqref="B39"/>
    </sheetView>
  </sheetViews>
  <sheetFormatPr defaultColWidth="11.44140625" defaultRowHeight="15.6" outlineLevelRow="1" x14ac:dyDescent="0.3"/>
  <cols>
    <col min="1" max="1" width="18.88671875" style="2" customWidth="1"/>
    <col min="2" max="2" width="76" style="2" customWidth="1"/>
    <col min="3" max="3" width="26.109375" style="2" customWidth="1"/>
    <col min="4" max="4" width="22.44140625" style="2" bestFit="1" customWidth="1"/>
    <col min="5" max="5" width="20.6640625" style="2" bestFit="1" customWidth="1"/>
    <col min="6" max="6" width="21.109375" style="2" bestFit="1" customWidth="1"/>
    <col min="7" max="7" width="24.44140625" style="2" customWidth="1"/>
    <col min="8" max="8" width="35.109375" style="2" customWidth="1"/>
    <col min="9" max="256" width="9.109375" style="2" customWidth="1"/>
    <col min="257" max="16384" width="11.44140625" style="2"/>
  </cols>
  <sheetData>
    <row r="3" spans="1:4" x14ac:dyDescent="0.3">
      <c r="A3" s="1" t="s">
        <v>0</v>
      </c>
      <c r="B3" s="1"/>
      <c r="C3" s="1"/>
      <c r="D3" s="1"/>
    </row>
    <row r="4" spans="1:4" x14ac:dyDescent="0.3">
      <c r="A4" s="1" t="s">
        <v>1</v>
      </c>
      <c r="B4" s="1"/>
      <c r="C4" s="1"/>
      <c r="D4" s="1"/>
    </row>
    <row r="5" spans="1:4" x14ac:dyDescent="0.3">
      <c r="A5" s="1" t="s">
        <v>2</v>
      </c>
      <c r="B5" s="1"/>
      <c r="C5" s="1"/>
      <c r="D5" s="1"/>
    </row>
    <row r="6" spans="1:4" x14ac:dyDescent="0.3">
      <c r="A6" s="1" t="s">
        <v>3</v>
      </c>
      <c r="B6" s="1"/>
      <c r="C6" s="1"/>
      <c r="D6" s="1"/>
    </row>
    <row r="7" spans="1:4" ht="16.2" thickBot="1" x14ac:dyDescent="0.35">
      <c r="A7" s="3"/>
    </row>
    <row r="8" spans="1:4" ht="16.2" thickBot="1" x14ac:dyDescent="0.35">
      <c r="A8" s="4"/>
      <c r="B8" s="5"/>
      <c r="C8" s="6" t="s">
        <v>4</v>
      </c>
      <c r="D8" s="7"/>
    </row>
    <row r="9" spans="1:4" x14ac:dyDescent="0.3">
      <c r="A9" s="8"/>
      <c r="B9" s="9"/>
      <c r="C9" s="10"/>
    </row>
    <row r="10" spans="1:4" x14ac:dyDescent="0.3">
      <c r="A10" s="4" t="s">
        <v>5</v>
      </c>
      <c r="B10" s="9"/>
      <c r="C10" s="9">
        <v>2025</v>
      </c>
      <c r="D10" s="10">
        <v>2024</v>
      </c>
    </row>
    <row r="11" spans="1:4" ht="14.25" customHeight="1" x14ac:dyDescent="0.3">
      <c r="A11" s="8" t="s">
        <v>6</v>
      </c>
      <c r="B11" s="8"/>
      <c r="C11" s="8"/>
    </row>
    <row r="12" spans="1:4" ht="14.25" customHeight="1" x14ac:dyDescent="0.3">
      <c r="A12" s="8"/>
      <c r="B12" s="8"/>
      <c r="C12" s="8"/>
    </row>
    <row r="13" spans="1:4" ht="14.25" hidden="1" customHeight="1" x14ac:dyDescent="0.3">
      <c r="A13" s="8" t="s">
        <v>7</v>
      </c>
      <c r="B13" s="8" t="s">
        <v>8</v>
      </c>
      <c r="C13" s="11"/>
      <c r="D13" s="11">
        <v>473.97</v>
      </c>
    </row>
    <row r="14" spans="1:4" x14ac:dyDescent="0.3">
      <c r="A14" s="12" t="s">
        <v>9</v>
      </c>
      <c r="B14" s="2" t="s">
        <v>10</v>
      </c>
      <c r="C14" s="11">
        <v>1314127.1399999999</v>
      </c>
      <c r="D14" s="11">
        <v>1234554.06</v>
      </c>
    </row>
    <row r="15" spans="1:4" s="3" customFormat="1" x14ac:dyDescent="0.3">
      <c r="A15" s="13" t="s">
        <v>11</v>
      </c>
      <c r="C15" s="14">
        <f>SUM(C13:C14)</f>
        <v>1314127.1399999999</v>
      </c>
      <c r="D15" s="14">
        <f>SUM(D13:D14)</f>
        <v>1235028.03</v>
      </c>
    </row>
    <row r="16" spans="1:4" hidden="1" outlineLevel="1" x14ac:dyDescent="0.3">
      <c r="A16" s="12" t="s">
        <v>12</v>
      </c>
      <c r="B16" s="2" t="s">
        <v>13</v>
      </c>
      <c r="C16" s="11">
        <v>176678600.99000001</v>
      </c>
      <c r="D16" s="11">
        <v>460953941.38</v>
      </c>
    </row>
    <row r="17" spans="1:4" hidden="1" outlineLevel="1" x14ac:dyDescent="0.3">
      <c r="A17" s="12" t="s">
        <v>14</v>
      </c>
      <c r="B17" s="2" t="s">
        <v>15</v>
      </c>
      <c r="C17" s="11">
        <v>-22240046.989999998</v>
      </c>
      <c r="D17" s="11">
        <v>-79108145.569999993</v>
      </c>
    </row>
    <row r="18" spans="1:4" hidden="1" outlineLevel="1" x14ac:dyDescent="0.3">
      <c r="A18" s="12" t="s">
        <v>16</v>
      </c>
      <c r="B18" s="2" t="s">
        <v>17</v>
      </c>
      <c r="C18" s="11">
        <v>430.65</v>
      </c>
      <c r="D18" s="11">
        <v>0</v>
      </c>
    </row>
    <row r="19" spans="1:4" hidden="1" outlineLevel="1" x14ac:dyDescent="0.3">
      <c r="A19" s="12" t="s">
        <v>18</v>
      </c>
      <c r="B19" s="2" t="s">
        <v>19</v>
      </c>
      <c r="C19" s="11">
        <v>0</v>
      </c>
      <c r="D19" s="11">
        <v>0</v>
      </c>
    </row>
    <row r="20" spans="1:4" hidden="1" outlineLevel="1" x14ac:dyDescent="0.3">
      <c r="A20" s="12" t="s">
        <v>20</v>
      </c>
      <c r="B20" s="2" t="s">
        <v>21</v>
      </c>
      <c r="C20" s="11">
        <v>0</v>
      </c>
      <c r="D20" s="11">
        <v>0</v>
      </c>
    </row>
    <row r="21" spans="1:4" hidden="1" outlineLevel="1" x14ac:dyDescent="0.3">
      <c r="A21" s="15" t="s">
        <v>22</v>
      </c>
      <c r="B21" s="15" t="s">
        <v>23</v>
      </c>
      <c r="C21" s="11">
        <v>0</v>
      </c>
      <c r="D21" s="11">
        <v>0</v>
      </c>
    </row>
    <row r="22" spans="1:4" s="3" customFormat="1" collapsed="1" x14ac:dyDescent="0.3">
      <c r="A22" s="13"/>
      <c r="B22" s="2" t="s">
        <v>13</v>
      </c>
      <c r="C22" s="11">
        <f>SUM(C16:C21)</f>
        <v>154438984.65000001</v>
      </c>
      <c r="D22" s="11">
        <f>SUM(D16:D21)</f>
        <v>381845795.81</v>
      </c>
    </row>
    <row r="23" spans="1:4" hidden="1" outlineLevel="1" x14ac:dyDescent="0.3">
      <c r="A23" s="12" t="s">
        <v>24</v>
      </c>
      <c r="B23" s="2" t="s">
        <v>25</v>
      </c>
      <c r="C23" s="11">
        <v>118414762.44</v>
      </c>
      <c r="D23" s="11">
        <v>167657905.86000001</v>
      </c>
    </row>
    <row r="24" spans="1:4" hidden="1" outlineLevel="1" x14ac:dyDescent="0.3">
      <c r="A24" s="12" t="s">
        <v>26</v>
      </c>
      <c r="B24" s="2" t="s">
        <v>27</v>
      </c>
      <c r="C24" s="11">
        <v>-6433037.4800000004</v>
      </c>
      <c r="D24" s="11">
        <v>-4035009.56</v>
      </c>
    </row>
    <row r="25" spans="1:4" hidden="1" outlineLevel="1" x14ac:dyDescent="0.3">
      <c r="A25" s="15" t="s">
        <v>28</v>
      </c>
      <c r="B25" s="15" t="s">
        <v>29</v>
      </c>
      <c r="C25" s="11">
        <v>0</v>
      </c>
      <c r="D25" s="11">
        <v>0</v>
      </c>
    </row>
    <row r="26" spans="1:4" hidden="1" outlineLevel="1" x14ac:dyDescent="0.3">
      <c r="A26" s="12" t="s">
        <v>30</v>
      </c>
      <c r="B26" s="2" t="s">
        <v>31</v>
      </c>
      <c r="C26" s="11">
        <v>0</v>
      </c>
      <c r="D26" s="11">
        <v>-9223880.1999999993</v>
      </c>
    </row>
    <row r="27" spans="1:4" hidden="1" outlineLevel="1" x14ac:dyDescent="0.3">
      <c r="A27" s="12" t="s">
        <v>32</v>
      </c>
      <c r="B27" s="2" t="s">
        <v>33</v>
      </c>
      <c r="C27" s="11">
        <v>0</v>
      </c>
      <c r="D27" s="11">
        <v>0</v>
      </c>
    </row>
    <row r="28" spans="1:4" hidden="1" outlineLevel="1" x14ac:dyDescent="0.3">
      <c r="A28" s="12" t="s">
        <v>34</v>
      </c>
      <c r="B28" s="2" t="s">
        <v>35</v>
      </c>
      <c r="C28" s="11">
        <v>-588746</v>
      </c>
      <c r="D28" s="11">
        <v>590738.79</v>
      </c>
    </row>
    <row r="29" spans="1:4" collapsed="1" x14ac:dyDescent="0.3">
      <c r="A29" s="15"/>
      <c r="B29" s="2" t="s">
        <v>25</v>
      </c>
      <c r="C29" s="11">
        <f>SUM(C23:C28)</f>
        <v>111392978.95999999</v>
      </c>
      <c r="D29" s="11">
        <f>SUM(D23:D28)</f>
        <v>154989754.89000002</v>
      </c>
    </row>
    <row r="30" spans="1:4" hidden="1" outlineLevel="1" x14ac:dyDescent="0.3">
      <c r="A30" s="12" t="s">
        <v>36</v>
      </c>
      <c r="B30" s="2" t="s">
        <v>37</v>
      </c>
      <c r="C30" s="11">
        <v>83630327.629999995</v>
      </c>
      <c r="D30" s="11">
        <v>619466863.47000003</v>
      </c>
    </row>
    <row r="31" spans="1:4" hidden="1" outlineLevel="1" x14ac:dyDescent="0.3">
      <c r="A31" s="12" t="s">
        <v>38</v>
      </c>
      <c r="B31" s="2" t="s">
        <v>39</v>
      </c>
      <c r="C31" s="11">
        <v>12952.62</v>
      </c>
      <c r="D31" s="11">
        <v>0</v>
      </c>
    </row>
    <row r="32" spans="1:4" hidden="1" outlineLevel="1" x14ac:dyDescent="0.3">
      <c r="A32" s="12" t="s">
        <v>40</v>
      </c>
      <c r="B32" s="2" t="s">
        <v>41</v>
      </c>
      <c r="C32" s="11">
        <v>0</v>
      </c>
      <c r="D32" s="11">
        <v>0</v>
      </c>
    </row>
    <row r="33" spans="1:4" hidden="1" outlineLevel="1" x14ac:dyDescent="0.3">
      <c r="A33" s="12" t="s">
        <v>42</v>
      </c>
      <c r="B33" s="2" t="s">
        <v>43</v>
      </c>
      <c r="C33" s="11">
        <v>0</v>
      </c>
      <c r="D33" s="11">
        <v>0</v>
      </c>
    </row>
    <row r="34" spans="1:4" collapsed="1" x14ac:dyDescent="0.3">
      <c r="A34" s="12"/>
      <c r="B34" s="2" t="s">
        <v>37</v>
      </c>
      <c r="C34" s="11">
        <f>SUM(C30:C33)</f>
        <v>83643280.25</v>
      </c>
      <c r="D34" s="11">
        <f>SUM(D30:D33)</f>
        <v>619466863.47000003</v>
      </c>
    </row>
    <row r="35" spans="1:4" hidden="1" outlineLevel="1" x14ac:dyDescent="0.3">
      <c r="A35" s="12" t="s">
        <v>44</v>
      </c>
      <c r="B35" s="2" t="s">
        <v>45</v>
      </c>
      <c r="C35" s="11">
        <v>497558023.86000001</v>
      </c>
      <c r="D35" s="11">
        <v>404963105.63999999</v>
      </c>
    </row>
    <row r="36" spans="1:4" hidden="1" outlineLevel="1" x14ac:dyDescent="0.3">
      <c r="A36" s="12" t="s">
        <v>46</v>
      </c>
      <c r="B36" s="2" t="s">
        <v>47</v>
      </c>
      <c r="C36" s="11">
        <v>0</v>
      </c>
      <c r="D36" s="11">
        <v>-42787920.659999996</v>
      </c>
    </row>
    <row r="37" spans="1:4" hidden="1" outlineLevel="1" x14ac:dyDescent="0.3">
      <c r="A37" s="12" t="s">
        <v>48</v>
      </c>
      <c r="B37" s="2" t="s">
        <v>49</v>
      </c>
      <c r="C37" s="11">
        <v>0</v>
      </c>
      <c r="D37" s="11">
        <v>0</v>
      </c>
    </row>
    <row r="38" spans="1:4" collapsed="1" x14ac:dyDescent="0.3">
      <c r="A38" s="12"/>
      <c r="B38" s="2" t="s">
        <v>45</v>
      </c>
      <c r="C38" s="11">
        <f>SUM(C35:C37)</f>
        <v>497558023.86000001</v>
      </c>
      <c r="D38" s="11">
        <f>SUM(D35:D37)</f>
        <v>362175184.98000002</v>
      </c>
    </row>
    <row r="39" spans="1:4" s="3" customFormat="1" x14ac:dyDescent="0.3">
      <c r="A39" s="13" t="s">
        <v>50</v>
      </c>
      <c r="C39" s="14">
        <f>C22+C29+C34+C38</f>
        <v>847033267.72000003</v>
      </c>
      <c r="D39" s="14">
        <f>D22+D29+D34+D38</f>
        <v>1518477599.1500001</v>
      </c>
    </row>
    <row r="40" spans="1:4" outlineLevel="1" x14ac:dyDescent="0.3">
      <c r="A40" s="12" t="s">
        <v>51</v>
      </c>
      <c r="B40" s="2" t="s">
        <v>52</v>
      </c>
      <c r="C40" s="11">
        <v>-161303393.97</v>
      </c>
      <c r="D40" s="11">
        <v>1765111486.22</v>
      </c>
    </row>
    <row r="41" spans="1:4" outlineLevel="1" x14ac:dyDescent="0.3">
      <c r="A41" s="12" t="s">
        <v>53</v>
      </c>
      <c r="B41" s="2" t="s">
        <v>54</v>
      </c>
      <c r="C41" s="11">
        <v>1190.57</v>
      </c>
      <c r="D41" s="11">
        <v>0</v>
      </c>
    </row>
    <row r="42" spans="1:4" outlineLevel="1" x14ac:dyDescent="0.3">
      <c r="A42" s="12" t="s">
        <v>55</v>
      </c>
      <c r="B42" s="2" t="s">
        <v>56</v>
      </c>
      <c r="C42" s="11">
        <v>0</v>
      </c>
      <c r="D42" s="11">
        <v>0</v>
      </c>
    </row>
    <row r="43" spans="1:4" outlineLevel="1" x14ac:dyDescent="0.3">
      <c r="A43" s="12" t="s">
        <v>57</v>
      </c>
      <c r="B43" s="2" t="s">
        <v>58</v>
      </c>
      <c r="C43" s="11">
        <v>26740926.870000001</v>
      </c>
      <c r="D43" s="11">
        <v>0</v>
      </c>
    </row>
    <row r="44" spans="1:4" outlineLevel="1" x14ac:dyDescent="0.3">
      <c r="A44" s="12" t="s">
        <v>59</v>
      </c>
      <c r="B44" s="2" t="s">
        <v>60</v>
      </c>
      <c r="C44" s="11">
        <v>12755904.279999999</v>
      </c>
      <c r="D44" s="11">
        <v>0</v>
      </c>
    </row>
    <row r="45" spans="1:4" outlineLevel="1" x14ac:dyDescent="0.3">
      <c r="A45" s="12" t="s">
        <v>61</v>
      </c>
      <c r="B45" s="2" t="s">
        <v>62</v>
      </c>
      <c r="C45" s="11">
        <v>-0.03</v>
      </c>
      <c r="D45" s="11">
        <v>-0.03</v>
      </c>
    </row>
    <row r="46" spans="1:4" outlineLevel="1" x14ac:dyDescent="0.3">
      <c r="A46" s="12" t="s">
        <v>63</v>
      </c>
      <c r="B46" s="2" t="s">
        <v>64</v>
      </c>
      <c r="C46" s="11">
        <v>736242388.74000001</v>
      </c>
      <c r="D46" s="11">
        <v>639351166.25999999</v>
      </c>
    </row>
    <row r="47" spans="1:4" x14ac:dyDescent="0.3">
      <c r="A47" s="12"/>
      <c r="B47" s="2" t="s">
        <v>52</v>
      </c>
      <c r="C47" s="11">
        <f>SUM(C40:C46)</f>
        <v>614437016.46000004</v>
      </c>
      <c r="D47" s="11">
        <f>SUM(D40:D46)</f>
        <v>2404462652.4499998</v>
      </c>
    </row>
    <row r="48" spans="1:4" s="3" customFormat="1" x14ac:dyDescent="0.3">
      <c r="A48" s="13" t="s">
        <v>65</v>
      </c>
      <c r="C48" s="16">
        <f>C47</f>
        <v>614437016.46000004</v>
      </c>
      <c r="D48" s="16">
        <f>D47</f>
        <v>2404462652.4499998</v>
      </c>
    </row>
    <row r="49" spans="1:8" ht="16.2" thickBot="1" x14ac:dyDescent="0.35">
      <c r="A49" s="17" t="s">
        <v>66</v>
      </c>
      <c r="C49" s="18">
        <f>C15+C39+C48</f>
        <v>1462784411.3200002</v>
      </c>
      <c r="D49" s="18">
        <f>D15+D39+D48</f>
        <v>3924175279.6300001</v>
      </c>
    </row>
    <row r="50" spans="1:8" x14ac:dyDescent="0.3">
      <c r="A50" s="19"/>
      <c r="C50" s="14">
        <v>0</v>
      </c>
      <c r="D50" s="14">
        <v>0</v>
      </c>
    </row>
    <row r="51" spans="1:8" x14ac:dyDescent="0.3">
      <c r="A51" s="19"/>
      <c r="C51" s="14"/>
      <c r="D51" s="14"/>
    </row>
    <row r="52" spans="1:8" x14ac:dyDescent="0.3">
      <c r="A52" s="20" t="s">
        <v>67</v>
      </c>
      <c r="B52" s="21"/>
      <c r="C52" s="21"/>
      <c r="D52" s="21"/>
    </row>
    <row r="53" spans="1:8" x14ac:dyDescent="0.3">
      <c r="A53" s="19"/>
      <c r="C53" s="14"/>
      <c r="D53" s="14"/>
    </row>
    <row r="54" spans="1:8" x14ac:dyDescent="0.3">
      <c r="A54" s="19"/>
      <c r="C54" s="14"/>
      <c r="D54" s="14"/>
    </row>
    <row r="55" spans="1:8" x14ac:dyDescent="0.3">
      <c r="A55" s="17" t="s">
        <v>68</v>
      </c>
      <c r="C55" s="9">
        <v>2025</v>
      </c>
      <c r="D55" s="10">
        <v>2024</v>
      </c>
    </row>
    <row r="56" spans="1:8" x14ac:dyDescent="0.3">
      <c r="A56" s="22" t="s">
        <v>69</v>
      </c>
      <c r="C56" s="11"/>
      <c r="D56" s="11"/>
    </row>
    <row r="57" spans="1:8" x14ac:dyDescent="0.3">
      <c r="A57" s="12" t="s">
        <v>70</v>
      </c>
      <c r="B57" s="2" t="s">
        <v>71</v>
      </c>
      <c r="C57" s="11">
        <v>1549341063.8</v>
      </c>
      <c r="D57" s="11">
        <v>2206671343.9899998</v>
      </c>
    </row>
    <row r="58" spans="1:8" x14ac:dyDescent="0.3">
      <c r="A58" s="12" t="s">
        <v>72</v>
      </c>
      <c r="B58" s="2" t="s">
        <v>73</v>
      </c>
      <c r="C58" s="11">
        <v>597022267.76999998</v>
      </c>
      <c r="D58" s="11">
        <v>490298677.43000001</v>
      </c>
      <c r="E58" s="23"/>
      <c r="F58" s="11"/>
    </row>
    <row r="59" spans="1:8" x14ac:dyDescent="0.3">
      <c r="A59" s="15" t="s">
        <v>74</v>
      </c>
      <c r="B59" s="15" t="s">
        <v>75</v>
      </c>
      <c r="C59" s="11">
        <v>0.05</v>
      </c>
      <c r="D59" s="11">
        <v>751285828.54999995</v>
      </c>
      <c r="F59" s="23"/>
    </row>
    <row r="60" spans="1:8" s="3" customFormat="1" ht="16.2" thickBot="1" x14ac:dyDescent="0.35">
      <c r="A60" s="13" t="s">
        <v>76</v>
      </c>
      <c r="C60" s="18">
        <f>SUM(C57:C59)</f>
        <v>2146363331.6199999</v>
      </c>
      <c r="D60" s="18">
        <f>SUM(D57:D59)</f>
        <v>3448255849.9699993</v>
      </c>
      <c r="E60" s="24"/>
      <c r="F60" s="14"/>
      <c r="G60" s="25"/>
      <c r="H60" s="14"/>
    </row>
    <row r="61" spans="1:8" s="3" customFormat="1" x14ac:dyDescent="0.3">
      <c r="A61" s="13"/>
      <c r="C61" s="14">
        <v>0</v>
      </c>
      <c r="D61" s="14">
        <v>0</v>
      </c>
    </row>
    <row r="62" spans="1:8" s="3" customFormat="1" x14ac:dyDescent="0.3">
      <c r="A62" s="13"/>
      <c r="C62" s="14"/>
      <c r="D62" s="14"/>
    </row>
    <row r="63" spans="1:8" s="3" customFormat="1" ht="33.6" customHeight="1" x14ac:dyDescent="0.3">
      <c r="A63" s="26" t="s">
        <v>77</v>
      </c>
      <c r="B63" s="27"/>
      <c r="C63" s="27"/>
      <c r="D63" s="27"/>
    </row>
    <row r="64" spans="1:8" s="3" customFormat="1" x14ac:dyDescent="0.3">
      <c r="A64" s="19"/>
      <c r="C64" s="14"/>
      <c r="D64" s="14"/>
    </row>
    <row r="65" spans="1:6" s="3" customFormat="1" ht="46.95" customHeight="1" x14ac:dyDescent="0.3">
      <c r="A65" s="28" t="s">
        <v>78</v>
      </c>
      <c r="B65" s="29"/>
      <c r="C65" s="29"/>
      <c r="D65" s="29"/>
    </row>
    <row r="66" spans="1:6" s="3" customFormat="1" x14ac:dyDescent="0.3">
      <c r="A66" s="19"/>
      <c r="C66" s="14"/>
      <c r="D66" s="14"/>
    </row>
    <row r="67" spans="1:6" s="3" customFormat="1" ht="42.6" customHeight="1" x14ac:dyDescent="0.3">
      <c r="A67" s="28" t="s">
        <v>79</v>
      </c>
      <c r="B67" s="29"/>
      <c r="C67" s="29"/>
      <c r="D67" s="29"/>
    </row>
    <row r="68" spans="1:6" s="3" customFormat="1" x14ac:dyDescent="0.3">
      <c r="A68" s="19"/>
      <c r="C68" s="14"/>
      <c r="D68" s="14"/>
    </row>
    <row r="69" spans="1:6" s="3" customFormat="1" x14ac:dyDescent="0.3">
      <c r="A69" s="17" t="s">
        <v>80</v>
      </c>
      <c r="B69" s="2"/>
      <c r="C69" s="9">
        <v>2025</v>
      </c>
      <c r="D69" s="10">
        <v>2024</v>
      </c>
    </row>
    <row r="70" spans="1:6" s="3" customFormat="1" x14ac:dyDescent="0.3">
      <c r="A70" s="12" t="s">
        <v>81</v>
      </c>
      <c r="B70" s="2"/>
      <c r="C70" s="14"/>
      <c r="D70" s="14"/>
    </row>
    <row r="71" spans="1:6" x14ac:dyDescent="0.3">
      <c r="A71" s="12" t="s">
        <v>82</v>
      </c>
      <c r="B71" s="2" t="s">
        <v>83</v>
      </c>
      <c r="C71" s="11"/>
      <c r="D71" s="11"/>
    </row>
    <row r="72" spans="1:6" x14ac:dyDescent="0.3">
      <c r="A72" s="12" t="s">
        <v>84</v>
      </c>
      <c r="B72" s="2" t="s">
        <v>85</v>
      </c>
      <c r="C72" s="11"/>
      <c r="D72" s="11"/>
    </row>
    <row r="73" spans="1:6" x14ac:dyDescent="0.3">
      <c r="A73" s="12" t="s">
        <v>86</v>
      </c>
      <c r="B73" s="2" t="s">
        <v>87</v>
      </c>
      <c r="C73" s="11"/>
      <c r="D73" s="11"/>
    </row>
    <row r="74" spans="1:6" x14ac:dyDescent="0.3">
      <c r="A74" s="12" t="s">
        <v>88</v>
      </c>
      <c r="B74" s="2" t="s">
        <v>89</v>
      </c>
      <c r="C74" s="11"/>
      <c r="D74" s="11"/>
    </row>
    <row r="75" spans="1:6" x14ac:dyDescent="0.3">
      <c r="A75" s="12" t="s">
        <v>90</v>
      </c>
      <c r="B75" s="2" t="s">
        <v>91</v>
      </c>
      <c r="C75" s="11"/>
      <c r="D75" s="11"/>
    </row>
    <row r="76" spans="1:6" x14ac:dyDescent="0.3">
      <c r="A76" s="12" t="s">
        <v>92</v>
      </c>
      <c r="B76" s="2" t="s">
        <v>93</v>
      </c>
      <c r="C76" s="11">
        <v>16595481405.84</v>
      </c>
      <c r="D76" s="11">
        <v>14944514923.83</v>
      </c>
      <c r="E76" s="11"/>
      <c r="F76" s="11"/>
    </row>
    <row r="77" spans="1:6" x14ac:dyDescent="0.3">
      <c r="A77" s="12" t="s">
        <v>94</v>
      </c>
      <c r="B77" s="2" t="s">
        <v>95</v>
      </c>
      <c r="C77" s="11">
        <v>6197916.5300000003</v>
      </c>
      <c r="D77" s="11">
        <v>8854166.5399999991</v>
      </c>
      <c r="E77" s="11"/>
      <c r="F77" s="11"/>
    </row>
    <row r="78" spans="1:6" x14ac:dyDescent="0.3">
      <c r="A78" s="12" t="s">
        <v>96</v>
      </c>
      <c r="B78" s="2" t="s">
        <v>97</v>
      </c>
      <c r="C78" s="11">
        <v>-424397.28</v>
      </c>
      <c r="D78" s="11">
        <v>-604605.42000000004</v>
      </c>
      <c r="E78" s="11"/>
      <c r="F78" s="11"/>
    </row>
    <row r="79" spans="1:6" x14ac:dyDescent="0.3">
      <c r="A79" s="12" t="s">
        <v>98</v>
      </c>
      <c r="B79" s="2" t="s">
        <v>99</v>
      </c>
      <c r="C79" s="11">
        <v>87447638.890000001</v>
      </c>
      <c r="D79" s="11">
        <v>96200638.890000001</v>
      </c>
      <c r="E79" s="11"/>
      <c r="F79" s="11"/>
    </row>
    <row r="80" spans="1:6" x14ac:dyDescent="0.3">
      <c r="A80" s="12" t="s">
        <v>100</v>
      </c>
      <c r="B80" s="2" t="s">
        <v>101</v>
      </c>
      <c r="C80" s="11">
        <v>5658800</v>
      </c>
      <c r="D80" s="11">
        <v>4189000</v>
      </c>
      <c r="E80" s="11"/>
      <c r="F80" s="11"/>
    </row>
    <row r="81" spans="1:6" x14ac:dyDescent="0.3">
      <c r="A81" s="12" t="s">
        <v>102</v>
      </c>
      <c r="B81" s="2" t="s">
        <v>103</v>
      </c>
      <c r="C81" s="11">
        <v>1974076.13</v>
      </c>
      <c r="D81" s="11">
        <v>1974076.13</v>
      </c>
      <c r="E81" s="11"/>
      <c r="F81" s="11"/>
    </row>
    <row r="82" spans="1:6" x14ac:dyDescent="0.3">
      <c r="A82" s="12" t="s">
        <v>104</v>
      </c>
      <c r="B82" s="2" t="s">
        <v>105</v>
      </c>
      <c r="C82" s="11">
        <v>-4513917.24</v>
      </c>
      <c r="D82" s="11">
        <v>-4513917.24</v>
      </c>
      <c r="E82" s="11"/>
      <c r="F82" s="11"/>
    </row>
    <row r="83" spans="1:6" x14ac:dyDescent="0.3">
      <c r="A83" s="12" t="s">
        <v>106</v>
      </c>
      <c r="B83" s="2" t="s">
        <v>107</v>
      </c>
      <c r="C83" s="11">
        <v>20943225.140000001</v>
      </c>
      <c r="D83" s="11">
        <v>20943225.140000001</v>
      </c>
      <c r="E83" s="11"/>
      <c r="F83" s="11"/>
    </row>
    <row r="84" spans="1:6" x14ac:dyDescent="0.3">
      <c r="A84" s="12" t="s">
        <v>108</v>
      </c>
      <c r="B84" s="2" t="s">
        <v>109</v>
      </c>
      <c r="C84" s="11">
        <v>25939.599999999999</v>
      </c>
      <c r="D84" s="11">
        <v>0</v>
      </c>
      <c r="E84" s="11"/>
      <c r="F84" s="11"/>
    </row>
    <row r="85" spans="1:6" s="3" customFormat="1" x14ac:dyDescent="0.3">
      <c r="B85" s="30" t="s">
        <v>110</v>
      </c>
      <c r="C85" s="31">
        <f>'SPNF CXC '!C15</f>
        <v>76857177332.12999</v>
      </c>
      <c r="D85" s="31">
        <f>'SPNF CXC '!D15</f>
        <v>76220261530.719986</v>
      </c>
    </row>
    <row r="86" spans="1:6" s="3" customFormat="1" ht="16.2" thickBot="1" x14ac:dyDescent="0.35">
      <c r="A86" s="13" t="s">
        <v>111</v>
      </c>
      <c r="C86" s="18">
        <f>SUM(C76:C85)</f>
        <v>93569968019.73999</v>
      </c>
      <c r="D86" s="18">
        <f>SUM(D76:D85)</f>
        <v>91291819038.589981</v>
      </c>
      <c r="E86" s="24"/>
      <c r="F86" s="14"/>
    </row>
    <row r="87" spans="1:6" s="3" customFormat="1" x14ac:dyDescent="0.3">
      <c r="A87" s="13"/>
      <c r="C87" s="14">
        <v>0</v>
      </c>
      <c r="D87" s="14">
        <v>0</v>
      </c>
    </row>
    <row r="88" spans="1:6" s="3" customFormat="1" x14ac:dyDescent="0.3">
      <c r="C88" s="14"/>
      <c r="D88" s="14"/>
    </row>
    <row r="89" spans="1:6" s="3" customFormat="1" x14ac:dyDescent="0.3">
      <c r="A89" s="13" t="s">
        <v>112</v>
      </c>
      <c r="C89" s="9">
        <v>2025</v>
      </c>
      <c r="D89" s="10">
        <v>2024</v>
      </c>
    </row>
    <row r="90" spans="1:6" s="3" customFormat="1" x14ac:dyDescent="0.3">
      <c r="A90" s="12" t="s">
        <v>113</v>
      </c>
      <c r="C90" s="14"/>
      <c r="D90" s="14"/>
    </row>
    <row r="91" spans="1:6" x14ac:dyDescent="0.3">
      <c r="A91" s="12" t="s">
        <v>114</v>
      </c>
      <c r="B91" s="2" t="s">
        <v>115</v>
      </c>
      <c r="C91" s="11">
        <v>1875368.33</v>
      </c>
      <c r="D91" s="11">
        <v>2004101.71</v>
      </c>
    </row>
    <row r="92" spans="1:6" x14ac:dyDescent="0.3">
      <c r="A92" s="12" t="s">
        <v>116</v>
      </c>
      <c r="B92" s="2" t="s">
        <v>117</v>
      </c>
      <c r="C92" s="11">
        <v>868923.91</v>
      </c>
      <c r="D92" s="11">
        <v>3088411.97</v>
      </c>
    </row>
    <row r="93" spans="1:6" x14ac:dyDescent="0.3">
      <c r="A93" s="12" t="s">
        <v>118</v>
      </c>
      <c r="B93" s="2" t="s">
        <v>119</v>
      </c>
      <c r="C93" s="11">
        <v>220860.5</v>
      </c>
      <c r="D93" s="11">
        <v>331661.77</v>
      </c>
    </row>
    <row r="94" spans="1:6" x14ac:dyDescent="0.3">
      <c r="A94" s="12" t="s">
        <v>120</v>
      </c>
      <c r="B94" s="2" t="s">
        <v>121</v>
      </c>
      <c r="C94" s="11">
        <v>722610.69</v>
      </c>
      <c r="D94" s="11">
        <v>1003057.7</v>
      </c>
    </row>
    <row r="95" spans="1:6" x14ac:dyDescent="0.3">
      <c r="A95" s="12" t="s">
        <v>122</v>
      </c>
      <c r="B95" s="2" t="s">
        <v>123</v>
      </c>
      <c r="C95" s="11">
        <v>8037306.75</v>
      </c>
      <c r="D95" s="11">
        <v>10751464.029999999</v>
      </c>
    </row>
    <row r="96" spans="1:6" x14ac:dyDescent="0.3">
      <c r="A96" s="12" t="s">
        <v>124</v>
      </c>
      <c r="B96" s="2" t="s">
        <v>125</v>
      </c>
      <c r="C96" s="11">
        <v>25332105.57</v>
      </c>
      <c r="D96" s="11">
        <v>13901736.630000001</v>
      </c>
    </row>
    <row r="97" spans="1:4" x14ac:dyDescent="0.3">
      <c r="A97" s="12" t="s">
        <v>126</v>
      </c>
      <c r="B97" s="2" t="s">
        <v>127</v>
      </c>
      <c r="C97" s="11">
        <v>39069.120000000003</v>
      </c>
      <c r="D97" s="11">
        <v>243473.52</v>
      </c>
    </row>
    <row r="98" spans="1:4" x14ac:dyDescent="0.3">
      <c r="A98" s="12" t="s">
        <v>128</v>
      </c>
      <c r="B98" s="2" t="s">
        <v>129</v>
      </c>
      <c r="C98" s="11">
        <v>112202.36</v>
      </c>
      <c r="D98" s="11">
        <v>131663.07</v>
      </c>
    </row>
    <row r="99" spans="1:4" x14ac:dyDescent="0.3">
      <c r="A99" s="12" t="s">
        <v>130</v>
      </c>
      <c r="B99" s="2" t="s">
        <v>131</v>
      </c>
      <c r="C99" s="11">
        <v>579436.22</v>
      </c>
      <c r="D99" s="11">
        <v>898203.97</v>
      </c>
    </row>
    <row r="100" spans="1:4" x14ac:dyDescent="0.3">
      <c r="A100" s="12" t="s">
        <v>132</v>
      </c>
      <c r="B100" s="2" t="s">
        <v>133</v>
      </c>
      <c r="C100" s="11">
        <v>0</v>
      </c>
      <c r="D100" s="11">
        <v>131238.76999999999</v>
      </c>
    </row>
    <row r="101" spans="1:4" x14ac:dyDescent="0.3">
      <c r="A101" s="12" t="s">
        <v>134</v>
      </c>
      <c r="B101" s="2" t="s">
        <v>135</v>
      </c>
      <c r="C101" s="11">
        <v>55081.48</v>
      </c>
      <c r="D101" s="11">
        <v>18.2</v>
      </c>
    </row>
    <row r="102" spans="1:4" x14ac:dyDescent="0.3">
      <c r="A102" s="12" t="s">
        <v>136</v>
      </c>
      <c r="B102" s="2" t="s">
        <v>137</v>
      </c>
      <c r="C102" s="11">
        <v>11652.93</v>
      </c>
      <c r="D102" s="11">
        <v>12850.67</v>
      </c>
    </row>
    <row r="103" spans="1:4" x14ac:dyDescent="0.3">
      <c r="A103" s="12" t="s">
        <v>138</v>
      </c>
      <c r="B103" s="2" t="s">
        <v>139</v>
      </c>
      <c r="C103" s="11">
        <v>12640.32</v>
      </c>
      <c r="D103" s="11">
        <v>14990.48</v>
      </c>
    </row>
    <row r="104" spans="1:4" x14ac:dyDescent="0.3">
      <c r="A104" s="12" t="s">
        <v>140</v>
      </c>
      <c r="B104" s="2" t="s">
        <v>141</v>
      </c>
      <c r="C104" s="11">
        <v>145140</v>
      </c>
      <c r="D104" s="11">
        <v>145140</v>
      </c>
    </row>
    <row r="105" spans="1:4" x14ac:dyDescent="0.3">
      <c r="A105" s="12" t="s">
        <v>142</v>
      </c>
      <c r="B105" s="2" t="s">
        <v>143</v>
      </c>
      <c r="C105" s="11">
        <v>4586234.05</v>
      </c>
      <c r="D105" s="11">
        <v>5359322.5199999996</v>
      </c>
    </row>
    <row r="106" spans="1:4" x14ac:dyDescent="0.3">
      <c r="A106" s="12" t="s">
        <v>144</v>
      </c>
      <c r="B106" s="2" t="s">
        <v>145</v>
      </c>
      <c r="C106" s="11">
        <v>200</v>
      </c>
      <c r="D106" s="11">
        <v>200</v>
      </c>
    </row>
    <row r="107" spans="1:4" x14ac:dyDescent="0.3">
      <c r="A107" s="12" t="s">
        <v>146</v>
      </c>
      <c r="B107" s="2" t="s">
        <v>147</v>
      </c>
      <c r="C107" s="11">
        <v>56643</v>
      </c>
      <c r="D107" s="11">
        <v>8593.4</v>
      </c>
    </row>
    <row r="108" spans="1:4" x14ac:dyDescent="0.3">
      <c r="A108" s="12" t="s">
        <v>148</v>
      </c>
      <c r="B108" s="2" t="s">
        <v>149</v>
      </c>
      <c r="C108" s="11">
        <v>4226395.13</v>
      </c>
      <c r="D108" s="11">
        <v>3732881.76</v>
      </c>
    </row>
    <row r="109" spans="1:4" x14ac:dyDescent="0.3">
      <c r="A109" s="12" t="s">
        <v>150</v>
      </c>
      <c r="B109" s="2" t="s">
        <v>151</v>
      </c>
      <c r="C109" s="11">
        <v>6959.54</v>
      </c>
      <c r="D109" s="11">
        <v>32948.43</v>
      </c>
    </row>
    <row r="110" spans="1:4" x14ac:dyDescent="0.3">
      <c r="A110" s="12" t="s">
        <v>152</v>
      </c>
      <c r="B110" s="2" t="s">
        <v>153</v>
      </c>
      <c r="C110" s="11">
        <v>169782.38</v>
      </c>
      <c r="D110" s="11">
        <v>130083.53</v>
      </c>
    </row>
    <row r="111" spans="1:4" x14ac:dyDescent="0.3">
      <c r="A111" s="12" t="s">
        <v>154</v>
      </c>
      <c r="B111" s="2" t="s">
        <v>155</v>
      </c>
      <c r="C111" s="11">
        <v>2584576.84</v>
      </c>
      <c r="D111" s="11">
        <v>1322368.69</v>
      </c>
    </row>
    <row r="112" spans="1:4" x14ac:dyDescent="0.3">
      <c r="A112" s="12" t="s">
        <v>156</v>
      </c>
      <c r="B112" s="2" t="s">
        <v>157</v>
      </c>
      <c r="C112" s="11">
        <v>4606874.71</v>
      </c>
      <c r="D112" s="11">
        <v>1142235.23</v>
      </c>
    </row>
    <row r="113" spans="1:4" x14ac:dyDescent="0.3">
      <c r="A113" s="12" t="s">
        <v>158</v>
      </c>
      <c r="B113" s="2" t="s">
        <v>159</v>
      </c>
      <c r="C113" s="11">
        <v>73880</v>
      </c>
      <c r="D113" s="11">
        <v>25601.75</v>
      </c>
    </row>
    <row r="114" spans="1:4" x14ac:dyDescent="0.3">
      <c r="A114" s="12" t="s">
        <v>160</v>
      </c>
      <c r="B114" s="2" t="s">
        <v>161</v>
      </c>
      <c r="C114" s="11">
        <v>1319769.53</v>
      </c>
      <c r="D114" s="11">
        <v>3767029.99</v>
      </c>
    </row>
    <row r="115" spans="1:4" x14ac:dyDescent="0.3">
      <c r="A115" s="12" t="s">
        <v>162</v>
      </c>
      <c r="B115" s="2" t="s">
        <v>163</v>
      </c>
      <c r="C115" s="11">
        <v>339825.24</v>
      </c>
      <c r="D115" s="11">
        <v>398940.39</v>
      </c>
    </row>
    <row r="116" spans="1:4" x14ac:dyDescent="0.3">
      <c r="A116" s="12" t="s">
        <v>164</v>
      </c>
      <c r="B116" s="2" t="s">
        <v>165</v>
      </c>
      <c r="C116" s="11">
        <v>9386.94</v>
      </c>
      <c r="D116" s="11">
        <v>143490.6</v>
      </c>
    </row>
    <row r="117" spans="1:4" x14ac:dyDescent="0.3">
      <c r="A117" s="12" t="s">
        <v>166</v>
      </c>
      <c r="B117" s="2" t="s">
        <v>167</v>
      </c>
      <c r="C117" s="11">
        <v>787092.2</v>
      </c>
      <c r="D117" s="11">
        <v>7157.53</v>
      </c>
    </row>
    <row r="118" spans="1:4" x14ac:dyDescent="0.3">
      <c r="A118" s="12" t="s">
        <v>168</v>
      </c>
      <c r="B118" s="2" t="s">
        <v>169</v>
      </c>
      <c r="C118" s="11">
        <v>60585.63</v>
      </c>
      <c r="D118" s="11">
        <v>383613.35</v>
      </c>
    </row>
    <row r="119" spans="1:4" s="3" customFormat="1" ht="16.2" thickBot="1" x14ac:dyDescent="0.35">
      <c r="A119" s="13" t="s">
        <v>170</v>
      </c>
      <c r="C119" s="18">
        <f>SUM(C91:C118)</f>
        <v>56840603.369999997</v>
      </c>
      <c r="D119" s="18">
        <f>SUM(D91:D118)</f>
        <v>49112479.660000004</v>
      </c>
    </row>
    <row r="120" spans="1:4" s="3" customFormat="1" x14ac:dyDescent="0.3">
      <c r="C120" s="14">
        <v>0</v>
      </c>
      <c r="D120" s="14">
        <v>0</v>
      </c>
    </row>
    <row r="121" spans="1:4" s="3" customFormat="1" x14ac:dyDescent="0.3">
      <c r="C121" s="14"/>
      <c r="D121" s="14"/>
    </row>
    <row r="122" spans="1:4" s="3" customFormat="1" x14ac:dyDescent="0.3">
      <c r="A122" s="13" t="s">
        <v>171</v>
      </c>
      <c r="C122" s="9">
        <v>2025</v>
      </c>
      <c r="D122" s="10">
        <v>2024</v>
      </c>
    </row>
    <row r="123" spans="1:4" s="3" customFormat="1" x14ac:dyDescent="0.3">
      <c r="A123" s="12" t="s">
        <v>172</v>
      </c>
      <c r="C123" s="14"/>
      <c r="D123" s="14"/>
    </row>
    <row r="124" spans="1:4" x14ac:dyDescent="0.3">
      <c r="A124" s="12" t="s">
        <v>173</v>
      </c>
      <c r="B124" s="2" t="s">
        <v>174</v>
      </c>
      <c r="C124" s="11">
        <v>259524676.56999999</v>
      </c>
      <c r="D124" s="11">
        <v>322246424.57999998</v>
      </c>
    </row>
    <row r="125" spans="1:4" x14ac:dyDescent="0.3">
      <c r="A125" s="12" t="s">
        <v>175</v>
      </c>
      <c r="B125" s="2" t="s">
        <v>176</v>
      </c>
      <c r="C125" s="11">
        <v>6513123949.9499998</v>
      </c>
      <c r="D125" s="11">
        <v>3961137489.9499998</v>
      </c>
    </row>
    <row r="126" spans="1:4" x14ac:dyDescent="0.3">
      <c r="A126" s="12" t="s">
        <v>177</v>
      </c>
      <c r="B126" s="2" t="s">
        <v>178</v>
      </c>
      <c r="C126" s="11">
        <v>3222859.5</v>
      </c>
      <c r="D126" s="11">
        <v>165158.66</v>
      </c>
    </row>
    <row r="127" spans="1:4" x14ac:dyDescent="0.3">
      <c r="A127" s="12" t="s">
        <v>179</v>
      </c>
      <c r="B127" s="2" t="s">
        <v>180</v>
      </c>
      <c r="C127" s="11">
        <v>0</v>
      </c>
      <c r="D127" s="11">
        <v>5603409</v>
      </c>
    </row>
    <row r="128" spans="1:4" x14ac:dyDescent="0.3">
      <c r="A128" s="12" t="s">
        <v>181</v>
      </c>
      <c r="B128" s="2" t="s">
        <v>182</v>
      </c>
      <c r="C128" s="11">
        <v>0</v>
      </c>
      <c r="D128" s="11">
        <v>-1067531</v>
      </c>
    </row>
    <row r="129" spans="1:7" s="3" customFormat="1" ht="16.2" thickBot="1" x14ac:dyDescent="0.35">
      <c r="A129" s="13" t="s">
        <v>183</v>
      </c>
      <c r="C129" s="18">
        <f>SUM(C124:C128)</f>
        <v>6775871486.0199995</v>
      </c>
      <c r="D129" s="18">
        <f>SUM(D124:D128)</f>
        <v>4288084951.1899996</v>
      </c>
    </row>
    <row r="130" spans="1:7" s="3" customFormat="1" x14ac:dyDescent="0.3">
      <c r="C130" s="14">
        <v>0</v>
      </c>
      <c r="D130" s="14">
        <v>0</v>
      </c>
    </row>
    <row r="131" spans="1:7" s="3" customFormat="1" x14ac:dyDescent="0.3">
      <c r="C131" s="14"/>
      <c r="D131" s="14"/>
    </row>
    <row r="132" spans="1:7" s="3" customFormat="1" x14ac:dyDescent="0.3">
      <c r="A132" s="13" t="s">
        <v>184</v>
      </c>
      <c r="C132" s="9">
        <v>2025</v>
      </c>
      <c r="D132" s="10">
        <v>2024</v>
      </c>
    </row>
    <row r="133" spans="1:7" s="3" customFormat="1" x14ac:dyDescent="0.3">
      <c r="A133" s="12" t="s">
        <v>185</v>
      </c>
      <c r="C133" s="14"/>
      <c r="D133" s="14"/>
    </row>
    <row r="134" spans="1:7" x14ac:dyDescent="0.3">
      <c r="A134" s="12" t="s">
        <v>186</v>
      </c>
      <c r="B134" s="2" t="s">
        <v>187</v>
      </c>
      <c r="C134" s="11">
        <v>182662.97</v>
      </c>
      <c r="D134" s="11">
        <v>6914.4</v>
      </c>
      <c r="E134" s="11"/>
    </row>
    <row r="135" spans="1:7" x14ac:dyDescent="0.3">
      <c r="A135" s="12" t="s">
        <v>188</v>
      </c>
      <c r="B135" s="2" t="s">
        <v>189</v>
      </c>
      <c r="C135" s="11">
        <v>1146376.79</v>
      </c>
      <c r="D135" s="11">
        <v>1146376.79</v>
      </c>
      <c r="E135" s="11"/>
    </row>
    <row r="136" spans="1:7" ht="12.75" customHeight="1" x14ac:dyDescent="0.3">
      <c r="A136" s="12" t="s">
        <v>190</v>
      </c>
      <c r="B136" s="2" t="s">
        <v>191</v>
      </c>
      <c r="C136" s="11">
        <v>15232166.16</v>
      </c>
      <c r="D136" s="11">
        <v>24334941.439999998</v>
      </c>
      <c r="E136" s="11"/>
    </row>
    <row r="137" spans="1:7" ht="12.75" customHeight="1" x14ac:dyDescent="0.3">
      <c r="A137" s="12"/>
      <c r="B137" s="2" t="s">
        <v>192</v>
      </c>
      <c r="C137" s="11">
        <v>-7683640.9699999997</v>
      </c>
      <c r="D137" s="11">
        <v>-10055744.279999999</v>
      </c>
      <c r="E137" s="11"/>
    </row>
    <row r="138" spans="1:7" s="3" customFormat="1" ht="16.2" thickBot="1" x14ac:dyDescent="0.35">
      <c r="A138" s="13" t="s">
        <v>193</v>
      </c>
      <c r="C138" s="18">
        <f>SUM(C134:C137)</f>
        <v>8877564.9499999993</v>
      </c>
      <c r="D138" s="18">
        <f>SUM(D134:D137)</f>
        <v>15432488.35</v>
      </c>
      <c r="E138" s="14"/>
    </row>
    <row r="139" spans="1:7" s="3" customFormat="1" x14ac:dyDescent="0.3">
      <c r="A139" s="13"/>
      <c r="C139" s="14">
        <v>0</v>
      </c>
      <c r="D139" s="14">
        <v>0</v>
      </c>
    </row>
    <row r="140" spans="1:7" s="3" customFormat="1" x14ac:dyDescent="0.3">
      <c r="A140" s="13"/>
      <c r="C140" s="14"/>
      <c r="D140" s="14"/>
    </row>
    <row r="141" spans="1:7" s="3" customFormat="1" x14ac:dyDescent="0.3">
      <c r="A141" s="13" t="s">
        <v>194</v>
      </c>
      <c r="C141" s="9">
        <v>2025</v>
      </c>
      <c r="D141" s="10">
        <v>2024</v>
      </c>
    </row>
    <row r="142" spans="1:7" s="3" customFormat="1" x14ac:dyDescent="0.3">
      <c r="A142" s="12" t="s">
        <v>195</v>
      </c>
      <c r="C142" s="14"/>
      <c r="D142" s="14"/>
    </row>
    <row r="143" spans="1:7" s="3" customFormat="1" x14ac:dyDescent="0.3">
      <c r="A143" s="2"/>
      <c r="C143" s="14"/>
      <c r="D143" s="14"/>
    </row>
    <row r="144" spans="1:7" x14ac:dyDescent="0.3">
      <c r="A144" s="12" t="s">
        <v>196</v>
      </c>
      <c r="B144" s="2" t="s">
        <v>197</v>
      </c>
      <c r="C144" s="11">
        <v>20457310823.369999</v>
      </c>
      <c r="D144" s="11">
        <v>20562380011.360001</v>
      </c>
      <c r="E144" s="11"/>
      <c r="F144" s="11"/>
      <c r="G144" s="11"/>
    </row>
    <row r="145" spans="1:7" x14ac:dyDescent="0.3">
      <c r="A145" s="12" t="s">
        <v>198</v>
      </c>
      <c r="B145" s="2" t="s">
        <v>199</v>
      </c>
      <c r="C145" s="11">
        <v>23439512.710000001</v>
      </c>
      <c r="D145" s="11">
        <v>8551265.3499999996</v>
      </c>
      <c r="E145" s="11"/>
      <c r="F145" s="11"/>
      <c r="G145" s="11"/>
    </row>
    <row r="146" spans="1:7" x14ac:dyDescent="0.3">
      <c r="A146" s="12" t="s">
        <v>200</v>
      </c>
      <c r="B146" s="2" t="s">
        <v>201</v>
      </c>
      <c r="C146" s="11">
        <v>-310950.39</v>
      </c>
      <c r="D146" s="11">
        <v>-534214.03</v>
      </c>
      <c r="E146" s="11"/>
      <c r="F146" s="11"/>
      <c r="G146" s="11"/>
    </row>
    <row r="147" spans="1:7" x14ac:dyDescent="0.3">
      <c r="A147" s="12" t="s">
        <v>202</v>
      </c>
      <c r="B147" s="2" t="s">
        <v>203</v>
      </c>
      <c r="C147" s="11">
        <v>1071427816.2</v>
      </c>
      <c r="D147" s="11">
        <v>1071427816.2</v>
      </c>
      <c r="E147" s="11"/>
      <c r="F147" s="11"/>
      <c r="G147" s="11"/>
    </row>
    <row r="148" spans="1:7" x14ac:dyDescent="0.3">
      <c r="A148" s="12" t="s">
        <v>204</v>
      </c>
      <c r="B148" s="2" t="s">
        <v>205</v>
      </c>
      <c r="C148" s="11">
        <v>1203081927.22</v>
      </c>
      <c r="D148" s="11">
        <v>965105017.51999998</v>
      </c>
      <c r="E148" s="11"/>
      <c r="F148" s="11"/>
      <c r="G148" s="11"/>
    </row>
    <row r="149" spans="1:7" x14ac:dyDescent="0.3">
      <c r="A149" s="12" t="s">
        <v>206</v>
      </c>
      <c r="B149" s="2" t="s">
        <v>207</v>
      </c>
      <c r="C149" s="11">
        <v>23487.95</v>
      </c>
      <c r="D149" s="11">
        <v>39041.75</v>
      </c>
      <c r="E149" s="11"/>
      <c r="F149" s="11"/>
      <c r="G149" s="11"/>
    </row>
    <row r="150" spans="1:7" x14ac:dyDescent="0.3">
      <c r="A150" s="12" t="s">
        <v>208</v>
      </c>
      <c r="B150" s="2" t="s">
        <v>209</v>
      </c>
      <c r="C150" s="11">
        <v>104040.95</v>
      </c>
      <c r="D150" s="11">
        <v>104451.55</v>
      </c>
      <c r="E150" s="11"/>
      <c r="F150" s="11"/>
      <c r="G150" s="11"/>
    </row>
    <row r="151" spans="1:7" x14ac:dyDescent="0.3">
      <c r="A151" s="12" t="s">
        <v>210</v>
      </c>
      <c r="B151" s="2" t="s">
        <v>211</v>
      </c>
      <c r="C151" s="11">
        <v>-5266669.3</v>
      </c>
      <c r="D151" s="11">
        <v>3412171.56</v>
      </c>
      <c r="E151" s="11"/>
      <c r="F151" s="11"/>
      <c r="G151" s="11"/>
    </row>
    <row r="152" spans="1:7" x14ac:dyDescent="0.3">
      <c r="A152" s="12" t="s">
        <v>212</v>
      </c>
      <c r="B152" s="2" t="s">
        <v>213</v>
      </c>
      <c r="C152" s="11">
        <v>50310721.670000002</v>
      </c>
      <c r="D152" s="11">
        <v>11363414.27</v>
      </c>
      <c r="E152" s="11"/>
      <c r="F152" s="11"/>
      <c r="G152" s="11"/>
    </row>
    <row r="153" spans="1:7" x14ac:dyDescent="0.3">
      <c r="A153" s="12" t="s">
        <v>214</v>
      </c>
      <c r="B153" s="2" t="s">
        <v>215</v>
      </c>
      <c r="C153" s="11">
        <v>1044833477.42</v>
      </c>
      <c r="D153" s="11">
        <v>498422825.20999998</v>
      </c>
      <c r="E153" s="11"/>
      <c r="F153" s="11"/>
      <c r="G153" s="11"/>
    </row>
    <row r="154" spans="1:7" s="3" customFormat="1" ht="16.2" thickBot="1" x14ac:dyDescent="0.35">
      <c r="A154" s="13" t="s">
        <v>216</v>
      </c>
      <c r="C154" s="18">
        <f>SUM(C144:C153)</f>
        <v>23844954187.799999</v>
      </c>
      <c r="D154" s="18">
        <f>SUM(D144:D153)</f>
        <v>23120271800.740002</v>
      </c>
      <c r="E154" s="14"/>
      <c r="F154" s="14"/>
    </row>
    <row r="155" spans="1:7" s="3" customFormat="1" x14ac:dyDescent="0.3">
      <c r="C155" s="14">
        <v>0</v>
      </c>
      <c r="D155" s="14">
        <v>0</v>
      </c>
      <c r="E155" s="14"/>
    </row>
    <row r="156" spans="1:7" s="3" customFormat="1" x14ac:dyDescent="0.3">
      <c r="C156" s="14"/>
      <c r="D156" s="14"/>
      <c r="E156" s="14"/>
    </row>
    <row r="157" spans="1:7" s="3" customFormat="1" x14ac:dyDescent="0.3">
      <c r="A157" s="13" t="s">
        <v>217</v>
      </c>
      <c r="C157" s="9">
        <v>2025</v>
      </c>
      <c r="D157" s="10">
        <v>2024</v>
      </c>
      <c r="E157" s="14"/>
    </row>
    <row r="158" spans="1:7" s="3" customFormat="1" x14ac:dyDescent="0.3">
      <c r="A158" s="12" t="s">
        <v>218</v>
      </c>
      <c r="C158" s="14"/>
      <c r="D158" s="14"/>
      <c r="E158" s="14"/>
    </row>
    <row r="159" spans="1:7" s="3" customFormat="1" x14ac:dyDescent="0.3">
      <c r="C159" s="14"/>
      <c r="D159" s="14"/>
      <c r="E159" s="14"/>
    </row>
    <row r="160" spans="1:7" x14ac:dyDescent="0.3">
      <c r="A160" s="12" t="s">
        <v>219</v>
      </c>
      <c r="B160" s="2" t="s">
        <v>220</v>
      </c>
      <c r="C160" s="11">
        <v>-9000</v>
      </c>
      <c r="D160" s="11">
        <v>0</v>
      </c>
    </row>
    <row r="161" spans="1:6" x14ac:dyDescent="0.3">
      <c r="A161" s="12" t="s">
        <v>221</v>
      </c>
      <c r="B161" s="2" t="s">
        <v>222</v>
      </c>
      <c r="C161" s="11">
        <v>3981566.09</v>
      </c>
      <c r="D161" s="11">
        <v>0</v>
      </c>
    </row>
    <row r="162" spans="1:6" x14ac:dyDescent="0.3">
      <c r="A162" s="12" t="s">
        <v>223</v>
      </c>
      <c r="B162" s="2" t="s">
        <v>224</v>
      </c>
      <c r="C162" s="11">
        <v>38000</v>
      </c>
      <c r="D162" s="11">
        <v>58500</v>
      </c>
    </row>
    <row r="163" spans="1:6" x14ac:dyDescent="0.3">
      <c r="A163" s="12" t="s">
        <v>225</v>
      </c>
      <c r="B163" s="2" t="s">
        <v>226</v>
      </c>
      <c r="C163" s="11">
        <v>8910</v>
      </c>
      <c r="D163" s="11">
        <v>0</v>
      </c>
    </row>
    <row r="164" spans="1:6" x14ac:dyDescent="0.3">
      <c r="A164" s="12" t="s">
        <v>227</v>
      </c>
      <c r="B164" s="2" t="s">
        <v>228</v>
      </c>
      <c r="C164" s="11">
        <v>5398.55</v>
      </c>
      <c r="D164" s="11">
        <v>551529.34</v>
      </c>
    </row>
    <row r="165" spans="1:6" x14ac:dyDescent="0.3">
      <c r="A165" s="12" t="s">
        <v>229</v>
      </c>
      <c r="B165" s="2" t="s">
        <v>230</v>
      </c>
      <c r="C165" s="11">
        <v>3294298.99</v>
      </c>
      <c r="D165" s="11">
        <v>2249507.81</v>
      </c>
    </row>
    <row r="166" spans="1:6" x14ac:dyDescent="0.3">
      <c r="A166" s="12" t="s">
        <v>231</v>
      </c>
      <c r="B166" s="2" t="s">
        <v>232</v>
      </c>
      <c r="C166" s="11">
        <v>21673811.940000001</v>
      </c>
      <c r="D166" s="11">
        <v>0</v>
      </c>
      <c r="E166" s="11"/>
      <c r="F166" s="11"/>
    </row>
    <row r="167" spans="1:6" x14ac:dyDescent="0.3">
      <c r="A167" s="12" t="s">
        <v>233</v>
      </c>
      <c r="B167" s="2" t="s">
        <v>234</v>
      </c>
      <c r="C167" s="11">
        <v>437653.08</v>
      </c>
      <c r="D167" s="11">
        <v>0</v>
      </c>
    </row>
    <row r="168" spans="1:6" x14ac:dyDescent="0.3">
      <c r="A168" s="12" t="s">
        <v>235</v>
      </c>
      <c r="B168" s="2" t="s">
        <v>236</v>
      </c>
      <c r="C168" s="11">
        <v>4742160.68</v>
      </c>
      <c r="D168" s="11">
        <v>0</v>
      </c>
    </row>
    <row r="169" spans="1:6" x14ac:dyDescent="0.3">
      <c r="A169" s="12" t="s">
        <v>237</v>
      </c>
      <c r="B169" s="2" t="s">
        <v>238</v>
      </c>
      <c r="C169" s="11">
        <v>63402.67</v>
      </c>
      <c r="D169" s="11">
        <v>-26999.99</v>
      </c>
    </row>
    <row r="170" spans="1:6" x14ac:dyDescent="0.3">
      <c r="A170" s="12" t="s">
        <v>239</v>
      </c>
      <c r="B170" s="2" t="s">
        <v>240</v>
      </c>
      <c r="C170" s="11">
        <v>1034.25</v>
      </c>
      <c r="D170" s="11">
        <v>0</v>
      </c>
    </row>
    <row r="171" spans="1:6" x14ac:dyDescent="0.3">
      <c r="A171" s="12" t="s">
        <v>241</v>
      </c>
      <c r="B171" s="2" t="s">
        <v>242</v>
      </c>
      <c r="C171" s="11">
        <v>-933.54</v>
      </c>
      <c r="D171" s="11">
        <v>512834.43</v>
      </c>
    </row>
    <row r="172" spans="1:6" x14ac:dyDescent="0.3">
      <c r="A172" s="12" t="s">
        <v>243</v>
      </c>
      <c r="B172" s="2" t="s">
        <v>244</v>
      </c>
      <c r="C172" s="11">
        <v>4950</v>
      </c>
      <c r="D172" s="11">
        <v>0</v>
      </c>
    </row>
    <row r="173" spans="1:6" x14ac:dyDescent="0.3">
      <c r="A173" s="12" t="s">
        <v>245</v>
      </c>
      <c r="B173" s="2" t="s">
        <v>246</v>
      </c>
      <c r="C173" s="11">
        <v>1540.41</v>
      </c>
      <c r="D173" s="11">
        <v>0</v>
      </c>
    </row>
    <row r="174" spans="1:6" x14ac:dyDescent="0.3">
      <c r="A174" s="12" t="s">
        <v>247</v>
      </c>
      <c r="B174" s="2" t="s">
        <v>248</v>
      </c>
      <c r="C174" s="11">
        <v>44282.17</v>
      </c>
      <c r="D174" s="11">
        <v>0</v>
      </c>
    </row>
    <row r="175" spans="1:6" x14ac:dyDescent="0.3">
      <c r="A175" s="12" t="s">
        <v>249</v>
      </c>
      <c r="B175" s="2" t="s">
        <v>250</v>
      </c>
      <c r="C175" s="11">
        <v>-152.84</v>
      </c>
      <c r="D175" s="11">
        <v>0</v>
      </c>
    </row>
    <row r="176" spans="1:6" s="3" customFormat="1" ht="16.2" thickBot="1" x14ac:dyDescent="0.35">
      <c r="A176" s="13" t="s">
        <v>251</v>
      </c>
      <c r="C176" s="18">
        <f>SUM(C160:C175)</f>
        <v>34286922.449999996</v>
      </c>
      <c r="D176" s="18">
        <f>SUM(D160:D175)</f>
        <v>3345371.59</v>
      </c>
      <c r="E176" s="14"/>
    </row>
    <row r="177" spans="1:8" s="3" customFormat="1" x14ac:dyDescent="0.3">
      <c r="C177" s="14">
        <v>0</v>
      </c>
      <c r="D177" s="14">
        <v>0</v>
      </c>
      <c r="E177" s="14"/>
    </row>
    <row r="178" spans="1:8" s="3" customFormat="1" x14ac:dyDescent="0.3">
      <c r="C178" s="14"/>
      <c r="D178" s="14"/>
      <c r="E178" s="14"/>
    </row>
    <row r="179" spans="1:8" s="3" customFormat="1" x14ac:dyDescent="0.3">
      <c r="A179" s="13" t="s">
        <v>252</v>
      </c>
      <c r="B179" s="14"/>
      <c r="C179" s="9">
        <v>2025</v>
      </c>
      <c r="D179" s="10">
        <v>2024</v>
      </c>
    </row>
    <row r="180" spans="1:8" s="3" customFormat="1" x14ac:dyDescent="0.3">
      <c r="A180" s="12" t="s">
        <v>253</v>
      </c>
      <c r="C180" s="14"/>
      <c r="D180" s="14"/>
    </row>
    <row r="181" spans="1:8" x14ac:dyDescent="0.3">
      <c r="A181" s="12" t="s">
        <v>254</v>
      </c>
      <c r="B181" s="2" t="s">
        <v>255</v>
      </c>
      <c r="C181" s="11">
        <v>0</v>
      </c>
      <c r="D181" s="11">
        <v>4772587</v>
      </c>
    </row>
    <row r="182" spans="1:8" x14ac:dyDescent="0.3">
      <c r="A182" s="12" t="s">
        <v>256</v>
      </c>
      <c r="B182" s="2" t="s">
        <v>257</v>
      </c>
      <c r="C182" s="11">
        <v>5324554341.3000002</v>
      </c>
      <c r="D182" s="11">
        <v>3780596031.3099999</v>
      </c>
    </row>
    <row r="183" spans="1:8" s="3" customFormat="1" ht="16.2" thickBot="1" x14ac:dyDescent="0.35">
      <c r="A183" s="13" t="s">
        <v>258</v>
      </c>
      <c r="C183" s="18">
        <f>SUM(C181:C182)</f>
        <v>5324554341.3000002</v>
      </c>
      <c r="D183" s="18">
        <f>SUM(D181:D182)</f>
        <v>3785368618.3099999</v>
      </c>
    </row>
    <row r="184" spans="1:8" s="3" customFormat="1" x14ac:dyDescent="0.3">
      <c r="C184" s="14">
        <v>0</v>
      </c>
      <c r="D184" s="14">
        <v>0</v>
      </c>
    </row>
    <row r="185" spans="1:8" s="3" customFormat="1" x14ac:dyDescent="0.3">
      <c r="A185" s="32"/>
      <c r="B185" s="32"/>
      <c r="C185" s="32"/>
      <c r="D185" s="32"/>
    </row>
    <row r="186" spans="1:8" s="3" customFormat="1" x14ac:dyDescent="0.3">
      <c r="A186" s="13" t="s">
        <v>259</v>
      </c>
      <c r="C186" s="9">
        <v>2025</v>
      </c>
      <c r="D186" s="10">
        <v>2024</v>
      </c>
      <c r="F186" s="2"/>
      <c r="G186" s="33"/>
      <c r="H186" s="33"/>
    </row>
    <row r="187" spans="1:8" s="3" customFormat="1" x14ac:dyDescent="0.3">
      <c r="A187" s="12" t="s">
        <v>260</v>
      </c>
      <c r="C187" s="14"/>
      <c r="D187" s="14"/>
      <c r="F187" s="2"/>
      <c r="G187" s="33"/>
      <c r="H187" s="33"/>
    </row>
    <row r="188" spans="1:8" hidden="1" x14ac:dyDescent="0.3">
      <c r="A188" s="12" t="s">
        <v>261</v>
      </c>
      <c r="B188" s="2" t="s">
        <v>262</v>
      </c>
      <c r="C188" s="11">
        <v>-52748933919.339996</v>
      </c>
      <c r="D188" s="11">
        <v>-52748933919.339996</v>
      </c>
      <c r="G188" s="33"/>
      <c r="H188" s="33"/>
    </row>
    <row r="189" spans="1:8" hidden="1" x14ac:dyDescent="0.3">
      <c r="A189" s="12" t="s">
        <v>263</v>
      </c>
      <c r="B189" s="2" t="s">
        <v>264</v>
      </c>
      <c r="C189" s="11">
        <v>0</v>
      </c>
      <c r="D189" s="11">
        <v>0</v>
      </c>
      <c r="G189" s="33"/>
      <c r="H189" s="33"/>
    </row>
    <row r="190" spans="1:8" hidden="1" x14ac:dyDescent="0.3">
      <c r="A190" s="12" t="s">
        <v>265</v>
      </c>
      <c r="B190" s="2" t="s">
        <v>266</v>
      </c>
      <c r="C190" s="11">
        <v>-103674002495.89999</v>
      </c>
      <c r="D190" s="11">
        <v>-103674002495.89999</v>
      </c>
      <c r="F190" s="3"/>
      <c r="G190" s="34"/>
      <c r="H190" s="34"/>
    </row>
    <row r="191" spans="1:8" hidden="1" x14ac:dyDescent="0.3">
      <c r="A191" s="12" t="s">
        <v>267</v>
      </c>
      <c r="B191" s="2" t="s">
        <v>268</v>
      </c>
      <c r="C191" s="11">
        <v>829455293.59000003</v>
      </c>
      <c r="D191" s="11">
        <v>829455293.59000003</v>
      </c>
      <c r="F191" s="35"/>
      <c r="G191" s="33"/>
    </row>
    <row r="192" spans="1:8" hidden="1" x14ac:dyDescent="0.3">
      <c r="A192" s="12" t="s">
        <v>269</v>
      </c>
      <c r="B192" s="2" t="s">
        <v>270</v>
      </c>
      <c r="C192" s="11">
        <v>-25517980911.470001</v>
      </c>
      <c r="D192" s="11">
        <v>-17908136164.400002</v>
      </c>
      <c r="F192" s="36"/>
      <c r="G192" s="33"/>
    </row>
    <row r="193" spans="1:11" s="3" customFormat="1" hidden="1" x14ac:dyDescent="0.3">
      <c r="B193" s="2" t="s">
        <v>271</v>
      </c>
      <c r="C193" s="11">
        <v>-4951982085.239994</v>
      </c>
      <c r="D193" s="11">
        <v>-7609844747.0699997</v>
      </c>
      <c r="G193" s="34"/>
      <c r="H193" s="34"/>
    </row>
    <row r="194" spans="1:11" s="3" customFormat="1" ht="16.2" hidden="1" thickBot="1" x14ac:dyDescent="0.35">
      <c r="A194" s="13" t="s">
        <v>272</v>
      </c>
      <c r="C194" s="18">
        <f>SUM(C188:C193)</f>
        <v>-186063444118.35999</v>
      </c>
      <c r="D194" s="18">
        <f>SUM(D188:D193)</f>
        <v>-181111462033.12</v>
      </c>
      <c r="G194" s="34"/>
      <c r="H194" s="34"/>
    </row>
    <row r="195" spans="1:11" s="3" customFormat="1" hidden="1" x14ac:dyDescent="0.3">
      <c r="C195" s="14">
        <v>0</v>
      </c>
      <c r="D195" s="14">
        <v>0</v>
      </c>
      <c r="G195" s="34"/>
      <c r="H195" s="34"/>
      <c r="K195" s="37">
        <f>+H188+H190</f>
        <v>0</v>
      </c>
    </row>
    <row r="196" spans="1:11" s="3" customFormat="1" x14ac:dyDescent="0.3">
      <c r="B196" s="2" t="s">
        <v>273</v>
      </c>
      <c r="C196" s="33">
        <v>52748933919.339996</v>
      </c>
      <c r="D196" s="33">
        <v>52748933919.339996</v>
      </c>
      <c r="G196" s="34"/>
      <c r="H196" s="34"/>
      <c r="K196" s="37"/>
    </row>
    <row r="197" spans="1:11" s="3" customFormat="1" x14ac:dyDescent="0.3">
      <c r="B197" s="2" t="s">
        <v>274</v>
      </c>
      <c r="C197" s="33">
        <v>0</v>
      </c>
      <c r="D197" s="33">
        <v>0</v>
      </c>
      <c r="G197" s="34"/>
      <c r="H197" s="34"/>
      <c r="K197" s="37"/>
    </row>
    <row r="198" spans="1:11" s="3" customFormat="1" x14ac:dyDescent="0.3">
      <c r="B198" s="2" t="s">
        <v>275</v>
      </c>
      <c r="C198" s="33">
        <v>4951982085.239994</v>
      </c>
      <c r="D198" s="33">
        <v>7609844747.0699997</v>
      </c>
      <c r="G198" s="34"/>
      <c r="H198" s="34"/>
      <c r="K198" s="37"/>
    </row>
    <row r="199" spans="1:11" s="3" customFormat="1" x14ac:dyDescent="0.3">
      <c r="B199" s="2" t="s">
        <v>276</v>
      </c>
      <c r="C199" s="33">
        <v>103674002495.89999</v>
      </c>
      <c r="D199" s="33">
        <v>103674002495.89999</v>
      </c>
      <c r="G199" s="34"/>
      <c r="H199" s="34"/>
      <c r="K199" s="37"/>
    </row>
    <row r="200" spans="1:11" s="3" customFormat="1" x14ac:dyDescent="0.3">
      <c r="B200" s="3" t="s">
        <v>277</v>
      </c>
      <c r="C200" s="34">
        <v>24688525617.879997</v>
      </c>
      <c r="D200" s="34">
        <v>17078680870.809999</v>
      </c>
      <c r="G200" s="34"/>
      <c r="H200" s="34"/>
      <c r="K200" s="37"/>
    </row>
    <row r="201" spans="1:11" s="3" customFormat="1" x14ac:dyDescent="0.3">
      <c r="C201" s="34">
        <f>SUM(C196:C200)</f>
        <v>186063444118.35999</v>
      </c>
      <c r="D201" s="34">
        <f>SUM(D196:D200)</f>
        <v>181111462033.12</v>
      </c>
      <c r="G201" s="34"/>
      <c r="H201" s="34"/>
      <c r="K201" s="37"/>
    </row>
    <row r="202" spans="1:11" s="3" customFormat="1" x14ac:dyDescent="0.3">
      <c r="C202" s="14">
        <v>0</v>
      </c>
      <c r="D202" s="14">
        <v>0</v>
      </c>
      <c r="G202" s="34"/>
      <c r="H202" s="34"/>
      <c r="K202" s="37"/>
    </row>
    <row r="203" spans="1:11" s="3" customFormat="1" ht="18.75" customHeight="1" x14ac:dyDescent="0.3">
      <c r="A203" s="38" t="s">
        <v>278</v>
      </c>
      <c r="B203" s="39"/>
      <c r="C203" s="14"/>
      <c r="D203" s="14"/>
    </row>
    <row r="204" spans="1:11" s="3" customFormat="1" x14ac:dyDescent="0.3">
      <c r="A204" s="2"/>
      <c r="B204" s="2"/>
      <c r="C204" s="14"/>
      <c r="D204" s="14"/>
    </row>
    <row r="205" spans="1:11" s="3" customFormat="1" x14ac:dyDescent="0.3">
      <c r="A205" s="13" t="s">
        <v>279</v>
      </c>
      <c r="B205" s="2"/>
      <c r="C205" s="9">
        <v>2025</v>
      </c>
      <c r="D205" s="10">
        <v>2024</v>
      </c>
    </row>
    <row r="206" spans="1:11" s="3" customFormat="1" x14ac:dyDescent="0.3">
      <c r="A206" s="12" t="s">
        <v>280</v>
      </c>
      <c r="B206" s="2"/>
      <c r="C206" s="14"/>
      <c r="D206" s="14"/>
      <c r="G206" s="24"/>
      <c r="H206" s="24"/>
    </row>
    <row r="207" spans="1:11" x14ac:dyDescent="0.3">
      <c r="A207" s="12" t="s">
        <v>281</v>
      </c>
      <c r="B207" s="2" t="s">
        <v>282</v>
      </c>
      <c r="C207" s="11">
        <v>0</v>
      </c>
      <c r="D207" s="11">
        <v>-8990</v>
      </c>
    </row>
    <row r="208" spans="1:11" x14ac:dyDescent="0.3">
      <c r="A208" s="12" t="s">
        <v>283</v>
      </c>
      <c r="B208" s="2" t="s">
        <v>284</v>
      </c>
      <c r="C208" s="11">
        <v>5215138484</v>
      </c>
      <c r="D208" s="11">
        <v>5793211922.1499996</v>
      </c>
    </row>
    <row r="209" spans="1:4" x14ac:dyDescent="0.3">
      <c r="A209" s="12" t="s">
        <v>285</v>
      </c>
      <c r="B209" s="2" t="s">
        <v>286</v>
      </c>
      <c r="C209" s="11">
        <v>0</v>
      </c>
      <c r="D209" s="11">
        <v>-2452</v>
      </c>
    </row>
    <row r="210" spans="1:4" ht="16.5" customHeight="1" x14ac:dyDescent="0.3">
      <c r="A210" s="12" t="s">
        <v>287</v>
      </c>
      <c r="B210" s="2" t="s">
        <v>288</v>
      </c>
      <c r="C210" s="11">
        <v>13777</v>
      </c>
      <c r="D210" s="11">
        <v>161701408</v>
      </c>
    </row>
    <row r="211" spans="1:4" x14ac:dyDescent="0.3">
      <c r="A211" s="12" t="s">
        <v>289</v>
      </c>
      <c r="B211" s="2" t="s">
        <v>290</v>
      </c>
      <c r="C211" s="11">
        <v>8054790667.3299999</v>
      </c>
      <c r="D211" s="11">
        <v>6216019388.1400003</v>
      </c>
    </row>
    <row r="212" spans="1:4" x14ac:dyDescent="0.3">
      <c r="A212" s="12" t="s">
        <v>291</v>
      </c>
      <c r="B212" s="2" t="s">
        <v>292</v>
      </c>
      <c r="C212" s="11">
        <v>463244099.48000002</v>
      </c>
      <c r="D212" s="11">
        <v>243714533.53</v>
      </c>
    </row>
    <row r="213" spans="1:4" x14ac:dyDescent="0.3">
      <c r="A213" s="12" t="s">
        <v>293</v>
      </c>
      <c r="B213" s="2" t="s">
        <v>294</v>
      </c>
      <c r="C213" s="11">
        <v>82128563.400000006</v>
      </c>
      <c r="D213" s="11">
        <v>44467856.899999999</v>
      </c>
    </row>
    <row r="214" spans="1:4" x14ac:dyDescent="0.3">
      <c r="A214" s="12" t="s">
        <v>295</v>
      </c>
      <c r="B214" s="2" t="s">
        <v>296</v>
      </c>
      <c r="C214" s="11">
        <v>587252614.58000004</v>
      </c>
      <c r="D214" s="11">
        <v>1214513394.8800001</v>
      </c>
    </row>
    <row r="215" spans="1:4" x14ac:dyDescent="0.3">
      <c r="A215" s="12" t="s">
        <v>297</v>
      </c>
      <c r="B215" s="2" t="s">
        <v>298</v>
      </c>
      <c r="C215" s="11">
        <v>826175567.84000003</v>
      </c>
      <c r="D215" s="11">
        <v>1499065412.55</v>
      </c>
    </row>
    <row r="216" spans="1:4" x14ac:dyDescent="0.3">
      <c r="A216" s="12" t="s">
        <v>299</v>
      </c>
      <c r="B216" s="2" t="s">
        <v>300</v>
      </c>
      <c r="C216" s="11">
        <v>3972632.79</v>
      </c>
      <c r="D216" s="11">
        <v>1898246</v>
      </c>
    </row>
    <row r="217" spans="1:4" x14ac:dyDescent="0.3">
      <c r="A217" s="12" t="s">
        <v>301</v>
      </c>
      <c r="B217" s="2" t="s">
        <v>302</v>
      </c>
      <c r="C217" s="11">
        <v>6058464.1600000001</v>
      </c>
      <c r="D217" s="11">
        <v>1180850.06</v>
      </c>
    </row>
    <row r="218" spans="1:4" x14ac:dyDescent="0.3">
      <c r="A218" s="12" t="s">
        <v>303</v>
      </c>
      <c r="B218" s="2" t="s">
        <v>304</v>
      </c>
      <c r="C218" s="11">
        <v>4563198</v>
      </c>
      <c r="D218" s="11">
        <v>0</v>
      </c>
    </row>
    <row r="219" spans="1:4" x14ac:dyDescent="0.3">
      <c r="A219" s="12" t="s">
        <v>305</v>
      </c>
      <c r="B219" s="2" t="s">
        <v>306</v>
      </c>
      <c r="C219" s="11">
        <v>855648</v>
      </c>
      <c r="D219" s="11">
        <v>0</v>
      </c>
    </row>
    <row r="220" spans="1:4" x14ac:dyDescent="0.3">
      <c r="A220" s="12" t="s">
        <v>307</v>
      </c>
      <c r="B220" s="2" t="s">
        <v>308</v>
      </c>
      <c r="C220" s="11">
        <v>0</v>
      </c>
      <c r="D220" s="11">
        <v>-205433579</v>
      </c>
    </row>
    <row r="221" spans="1:4" x14ac:dyDescent="0.3">
      <c r="A221" s="12" t="s">
        <v>309</v>
      </c>
      <c r="B221" s="2" t="s">
        <v>310</v>
      </c>
      <c r="C221" s="11">
        <v>-3795.69</v>
      </c>
      <c r="D221" s="11">
        <v>-161668.59</v>
      </c>
    </row>
    <row r="222" spans="1:4" x14ac:dyDescent="0.3">
      <c r="A222" s="12" t="s">
        <v>311</v>
      </c>
      <c r="B222" s="2" t="s">
        <v>312</v>
      </c>
      <c r="C222" s="11">
        <v>-7847080.2000000002</v>
      </c>
      <c r="D222" s="11">
        <v>7291257.3099999996</v>
      </c>
    </row>
    <row r="223" spans="1:4" x14ac:dyDescent="0.3">
      <c r="A223" s="12" t="s">
        <v>313</v>
      </c>
      <c r="B223" s="2" t="s">
        <v>314</v>
      </c>
      <c r="C223" s="11">
        <v>-13154866.17</v>
      </c>
      <c r="D223" s="11">
        <v>-41264701.939999998</v>
      </c>
    </row>
    <row r="224" spans="1:4" x14ac:dyDescent="0.3">
      <c r="A224" s="12" t="s">
        <v>315</v>
      </c>
      <c r="B224" s="2" t="s">
        <v>316</v>
      </c>
      <c r="C224" s="11">
        <v>11905328.949999999</v>
      </c>
      <c r="D224" s="11">
        <v>127387777.91</v>
      </c>
    </row>
    <row r="225" spans="1:4" ht="14.25" customHeight="1" x14ac:dyDescent="0.3">
      <c r="A225" s="12" t="s">
        <v>317</v>
      </c>
      <c r="B225" s="2" t="s">
        <v>318</v>
      </c>
      <c r="C225" s="11">
        <v>0</v>
      </c>
      <c r="D225" s="11">
        <v>-793952.78</v>
      </c>
    </row>
    <row r="226" spans="1:4" s="3" customFormat="1" ht="16.2" thickBot="1" x14ac:dyDescent="0.35">
      <c r="A226" s="13" t="s">
        <v>319</v>
      </c>
      <c r="C226" s="18">
        <f>SUM(C207:C225)</f>
        <v>15235093303.469999</v>
      </c>
      <c r="D226" s="18">
        <f>SUM(D207:D225)</f>
        <v>15062786703.119999</v>
      </c>
    </row>
    <row r="227" spans="1:4" s="3" customFormat="1" x14ac:dyDescent="0.3">
      <c r="C227" s="14">
        <v>0</v>
      </c>
      <c r="D227" s="14">
        <v>0</v>
      </c>
    </row>
    <row r="228" spans="1:4" s="3" customFormat="1" x14ac:dyDescent="0.3">
      <c r="C228" s="14"/>
      <c r="D228" s="14"/>
    </row>
    <row r="229" spans="1:4" s="3" customFormat="1" hidden="1" x14ac:dyDescent="0.3">
      <c r="A229" s="40" t="s">
        <v>320</v>
      </c>
      <c r="B229" s="41"/>
      <c r="C229" s="42">
        <v>2023</v>
      </c>
      <c r="D229" s="43">
        <v>2022</v>
      </c>
    </row>
    <row r="230" spans="1:4" s="3" customFormat="1" hidden="1" x14ac:dyDescent="0.3">
      <c r="A230" s="44" t="s">
        <v>321</v>
      </c>
      <c r="B230" s="41"/>
      <c r="C230" s="45"/>
      <c r="D230" s="45"/>
    </row>
    <row r="231" spans="1:4" s="3" customFormat="1" hidden="1" x14ac:dyDescent="0.3">
      <c r="A231" s="44" t="s">
        <v>322</v>
      </c>
      <c r="B231" s="46" t="s">
        <v>323</v>
      </c>
      <c r="C231" s="47">
        <v>0</v>
      </c>
      <c r="D231" s="47">
        <v>0</v>
      </c>
    </row>
    <row r="232" spans="1:4" s="3" customFormat="1" ht="50.25" hidden="1" customHeight="1" thickBot="1" x14ac:dyDescent="0.35">
      <c r="A232" s="48" t="s">
        <v>324</v>
      </c>
      <c r="B232" s="49"/>
      <c r="C232" s="50">
        <f>SUM(C231)</f>
        <v>0</v>
      </c>
      <c r="D232" s="50">
        <f>SUM(D231)</f>
        <v>0</v>
      </c>
    </row>
    <row r="233" spans="1:4" s="3" customFormat="1" hidden="1" x14ac:dyDescent="0.3">
      <c r="C233" s="14">
        <v>0</v>
      </c>
      <c r="D233" s="14">
        <v>0</v>
      </c>
    </row>
    <row r="234" spans="1:4" s="3" customFormat="1" x14ac:dyDescent="0.3">
      <c r="A234" s="51" t="s">
        <v>325</v>
      </c>
      <c r="C234" s="9">
        <v>2025</v>
      </c>
      <c r="D234" s="10">
        <v>2024</v>
      </c>
    </row>
    <row r="235" spans="1:4" s="3" customFormat="1" x14ac:dyDescent="0.3">
      <c r="A235" s="52" t="s">
        <v>326</v>
      </c>
      <c r="C235" s="14"/>
      <c r="D235" s="14"/>
    </row>
    <row r="236" spans="1:4" s="3" customFormat="1" x14ac:dyDescent="0.3">
      <c r="C236" s="14"/>
      <c r="D236" s="14"/>
    </row>
    <row r="237" spans="1:4" x14ac:dyDescent="0.3">
      <c r="A237" s="12" t="s">
        <v>327</v>
      </c>
      <c r="B237" s="2" t="s">
        <v>328</v>
      </c>
      <c r="C237" s="11">
        <v>5209309.7300000004</v>
      </c>
      <c r="D237" s="11">
        <v>17929328.41</v>
      </c>
    </row>
    <row r="238" spans="1:4" x14ac:dyDescent="0.3">
      <c r="A238" s="12" t="s">
        <v>329</v>
      </c>
      <c r="B238" s="2" t="s">
        <v>330</v>
      </c>
      <c r="C238" s="11">
        <v>3701918.09</v>
      </c>
      <c r="D238" s="11">
        <v>44651027.780000001</v>
      </c>
    </row>
    <row r="239" spans="1:4" x14ac:dyDescent="0.3">
      <c r="A239" s="12" t="s">
        <v>331</v>
      </c>
      <c r="B239" s="2" t="s">
        <v>332</v>
      </c>
      <c r="C239" s="11">
        <v>93711272.620000005</v>
      </c>
      <c r="D239" s="11">
        <v>96083777.609999999</v>
      </c>
    </row>
    <row r="240" spans="1:4" x14ac:dyDescent="0.3">
      <c r="A240" s="12" t="s">
        <v>333</v>
      </c>
      <c r="B240" s="2" t="s">
        <v>334</v>
      </c>
      <c r="C240" s="11">
        <v>87658072405.029999</v>
      </c>
      <c r="D240" s="11">
        <v>523772515.69</v>
      </c>
    </row>
    <row r="241" spans="1:5" x14ac:dyDescent="0.3">
      <c r="A241" s="12" t="s">
        <v>335</v>
      </c>
      <c r="B241" s="2" t="s">
        <v>336</v>
      </c>
      <c r="C241" s="11">
        <v>-5085061.13</v>
      </c>
      <c r="D241" s="11">
        <v>-8089357.9100000001</v>
      </c>
    </row>
    <row r="242" spans="1:5" x14ac:dyDescent="0.3">
      <c r="A242" s="12" t="s">
        <v>337</v>
      </c>
      <c r="B242" s="2" t="s">
        <v>338</v>
      </c>
      <c r="C242" s="11">
        <v>2366436135.25</v>
      </c>
      <c r="D242" s="11">
        <v>1984282033.6099999</v>
      </c>
    </row>
    <row r="243" spans="1:5" x14ac:dyDescent="0.3">
      <c r="A243" s="12" t="s">
        <v>339</v>
      </c>
      <c r="B243" s="2" t="s">
        <v>340</v>
      </c>
      <c r="C243" s="11">
        <v>2475277.12</v>
      </c>
      <c r="D243" s="11">
        <v>0</v>
      </c>
    </row>
    <row r="244" spans="1:5" x14ac:dyDescent="0.3">
      <c r="A244" s="12" t="s">
        <v>341</v>
      </c>
      <c r="B244" s="2" t="s">
        <v>342</v>
      </c>
      <c r="C244" s="11">
        <v>-87362794612.619995</v>
      </c>
      <c r="D244" s="11">
        <v>-84841787.310000002</v>
      </c>
    </row>
    <row r="245" spans="1:5" x14ac:dyDescent="0.3">
      <c r="A245" s="12" t="s">
        <v>343</v>
      </c>
      <c r="B245" s="2" t="s">
        <v>344</v>
      </c>
      <c r="C245" s="11">
        <v>-2056036414.05</v>
      </c>
      <c r="D245" s="11">
        <v>-1367433632.27</v>
      </c>
      <c r="E245" s="11"/>
    </row>
    <row r="246" spans="1:5" x14ac:dyDescent="0.3">
      <c r="A246" s="12" t="s">
        <v>345</v>
      </c>
      <c r="B246" s="2" t="s">
        <v>346</v>
      </c>
      <c r="C246" s="11">
        <v>6167854.7800000003</v>
      </c>
      <c r="D246" s="11">
        <v>6109762.3899999997</v>
      </c>
    </row>
    <row r="247" spans="1:5" s="3" customFormat="1" ht="16.2" thickBot="1" x14ac:dyDescent="0.35">
      <c r="A247" s="13" t="s">
        <v>347</v>
      </c>
      <c r="C247" s="18">
        <f>SUM(C237:C246)</f>
        <v>711858084.81999636</v>
      </c>
      <c r="D247" s="18">
        <f>SUM(D237:D246)</f>
        <v>1212463668.0000002</v>
      </c>
    </row>
    <row r="248" spans="1:5" s="3" customFormat="1" x14ac:dyDescent="0.3">
      <c r="A248" s="13"/>
      <c r="C248" s="24">
        <v>-1.1920928955078125E-6</v>
      </c>
      <c r="D248" s="14">
        <v>0</v>
      </c>
    </row>
    <row r="249" spans="1:5" x14ac:dyDescent="0.3">
      <c r="C249" s="11"/>
      <c r="D249" s="11"/>
    </row>
    <row r="250" spans="1:5" x14ac:dyDescent="0.3">
      <c r="A250" s="13" t="s">
        <v>348</v>
      </c>
      <c r="C250" s="9">
        <v>2025</v>
      </c>
      <c r="D250" s="10">
        <v>2024</v>
      </c>
    </row>
    <row r="251" spans="1:5" s="3" customFormat="1" x14ac:dyDescent="0.3">
      <c r="A251" s="12" t="s">
        <v>349</v>
      </c>
      <c r="C251" s="14"/>
      <c r="D251" s="14"/>
    </row>
    <row r="252" spans="1:5" x14ac:dyDescent="0.3">
      <c r="A252" s="12" t="s">
        <v>350</v>
      </c>
      <c r="B252" s="2" t="s">
        <v>351</v>
      </c>
      <c r="C252" s="11">
        <v>486912254.94999999</v>
      </c>
      <c r="D252" s="11">
        <v>478029057.77999997</v>
      </c>
    </row>
    <row r="253" spans="1:5" x14ac:dyDescent="0.3">
      <c r="A253" s="12" t="s">
        <v>352</v>
      </c>
      <c r="B253" s="2" t="s">
        <v>353</v>
      </c>
      <c r="C253" s="11">
        <v>61605233.82</v>
      </c>
      <c r="D253" s="11">
        <v>67006538.770000003</v>
      </c>
    </row>
    <row r="254" spans="1:5" x14ac:dyDescent="0.3">
      <c r="A254" s="12" t="s">
        <v>354</v>
      </c>
      <c r="B254" s="2" t="s">
        <v>355</v>
      </c>
      <c r="C254" s="11">
        <v>149664050</v>
      </c>
      <c r="D254" s="11">
        <v>139761710</v>
      </c>
    </row>
    <row r="255" spans="1:5" x14ac:dyDescent="0.3">
      <c r="A255" s="12" t="s">
        <v>356</v>
      </c>
      <c r="B255" s="2" t="s">
        <v>357</v>
      </c>
      <c r="C255" s="11">
        <v>27388758.960000001</v>
      </c>
      <c r="D255" s="11">
        <v>24153070.289999999</v>
      </c>
    </row>
    <row r="256" spans="1:5" x14ac:dyDescent="0.3">
      <c r="A256" s="12" t="s">
        <v>358</v>
      </c>
      <c r="B256" s="2" t="s">
        <v>359</v>
      </c>
      <c r="C256" s="11">
        <v>13110851</v>
      </c>
      <c r="D256" s="11">
        <v>75126663</v>
      </c>
    </row>
    <row r="257" spans="1:4" x14ac:dyDescent="0.3">
      <c r="A257" s="12" t="s">
        <v>360</v>
      </c>
      <c r="B257" s="2" t="s">
        <v>361</v>
      </c>
      <c r="C257" s="11">
        <v>5995</v>
      </c>
      <c r="D257" s="11">
        <v>52842</v>
      </c>
    </row>
    <row r="258" spans="1:4" x14ac:dyDescent="0.3">
      <c r="A258" s="12" t="s">
        <v>362</v>
      </c>
      <c r="B258" s="2" t="s">
        <v>363</v>
      </c>
      <c r="C258" s="11">
        <v>148912739.19999999</v>
      </c>
      <c r="D258" s="11">
        <v>144325029.63999999</v>
      </c>
    </row>
    <row r="259" spans="1:4" x14ac:dyDescent="0.3">
      <c r="A259" s="12" t="s">
        <v>364</v>
      </c>
      <c r="B259" s="2" t="s">
        <v>365</v>
      </c>
      <c r="C259" s="11">
        <v>2660000</v>
      </c>
      <c r="D259" s="11">
        <v>2490000</v>
      </c>
    </row>
    <row r="260" spans="1:4" x14ac:dyDescent="0.3">
      <c r="A260" s="12" t="s">
        <v>366</v>
      </c>
      <c r="B260" s="2" t="s">
        <v>367</v>
      </c>
      <c r="C260" s="11">
        <v>38954044.049999997</v>
      </c>
      <c r="D260" s="11">
        <v>35493198.030000001</v>
      </c>
    </row>
    <row r="261" spans="1:4" x14ac:dyDescent="0.3">
      <c r="A261" s="12" t="s">
        <v>368</v>
      </c>
      <c r="B261" s="2" t="s">
        <v>369</v>
      </c>
      <c r="C261" s="11">
        <v>0</v>
      </c>
      <c r="D261" s="11">
        <v>36</v>
      </c>
    </row>
    <row r="262" spans="1:4" x14ac:dyDescent="0.3">
      <c r="A262" s="12" t="s">
        <v>370</v>
      </c>
      <c r="B262" s="2" t="s">
        <v>371</v>
      </c>
      <c r="C262" s="11">
        <v>46795812.549999997</v>
      </c>
      <c r="D262" s="11">
        <v>47408811.68</v>
      </c>
    </row>
    <row r="263" spans="1:4" x14ac:dyDescent="0.3">
      <c r="A263" s="12" t="s">
        <v>372</v>
      </c>
      <c r="B263" s="2" t="s">
        <v>373</v>
      </c>
      <c r="C263" s="11">
        <v>2359147</v>
      </c>
      <c r="D263" s="11">
        <v>5715178</v>
      </c>
    </row>
    <row r="264" spans="1:4" x14ac:dyDescent="0.3">
      <c r="A264" s="12" t="s">
        <v>374</v>
      </c>
      <c r="B264" s="2" t="s">
        <v>375</v>
      </c>
      <c r="C264" s="11">
        <v>0</v>
      </c>
      <c r="D264" s="11">
        <v>64267.49</v>
      </c>
    </row>
    <row r="265" spans="1:4" x14ac:dyDescent="0.3">
      <c r="A265" s="12" t="s">
        <v>376</v>
      </c>
      <c r="B265" s="2" t="s">
        <v>377</v>
      </c>
      <c r="C265" s="11">
        <v>0</v>
      </c>
      <c r="D265" s="11">
        <v>646300</v>
      </c>
    </row>
    <row r="266" spans="1:4" x14ac:dyDescent="0.3">
      <c r="A266" s="12" t="s">
        <v>378</v>
      </c>
      <c r="B266" s="2" t="s">
        <v>379</v>
      </c>
      <c r="C266" s="11">
        <v>31513465</v>
      </c>
      <c r="D266" s="11">
        <v>28284715</v>
      </c>
    </row>
    <row r="267" spans="1:4" x14ac:dyDescent="0.3">
      <c r="A267" s="12" t="s">
        <v>380</v>
      </c>
      <c r="B267" s="2" t="s">
        <v>381</v>
      </c>
      <c r="C267" s="11">
        <v>0</v>
      </c>
      <c r="D267" s="11">
        <v>11665.88</v>
      </c>
    </row>
    <row r="268" spans="1:4" x14ac:dyDescent="0.3">
      <c r="A268" s="12" t="s">
        <v>382</v>
      </c>
      <c r="B268" s="2" t="s">
        <v>383</v>
      </c>
      <c r="C268" s="11">
        <v>623890.64</v>
      </c>
      <c r="D268" s="11">
        <v>677658.66</v>
      </c>
    </row>
    <row r="269" spans="1:4" x14ac:dyDescent="0.3">
      <c r="A269" s="12" t="s">
        <v>384</v>
      </c>
      <c r="B269" s="2" t="s">
        <v>385</v>
      </c>
      <c r="C269" s="11">
        <v>0</v>
      </c>
      <c r="D269" s="11">
        <v>2880943.98</v>
      </c>
    </row>
    <row r="270" spans="1:4" x14ac:dyDescent="0.3">
      <c r="A270" s="12" t="s">
        <v>386</v>
      </c>
      <c r="B270" s="2" t="s">
        <v>387</v>
      </c>
      <c r="C270" s="11">
        <v>58147758.68</v>
      </c>
      <c r="D270" s="11">
        <v>55551256.990000002</v>
      </c>
    </row>
    <row r="271" spans="1:4" x14ac:dyDescent="0.3">
      <c r="A271" s="12" t="s">
        <v>388</v>
      </c>
      <c r="B271" s="2" t="s">
        <v>389</v>
      </c>
      <c r="C271" s="11">
        <v>21576028.940000001</v>
      </c>
      <c r="D271" s="11">
        <v>14547089.130000001</v>
      </c>
    </row>
    <row r="272" spans="1:4" x14ac:dyDescent="0.3">
      <c r="A272" s="12" t="s">
        <v>390</v>
      </c>
      <c r="B272" s="2" t="s">
        <v>391</v>
      </c>
      <c r="C272" s="11">
        <v>395271.24</v>
      </c>
      <c r="D272" s="11">
        <v>234927.28</v>
      </c>
    </row>
    <row r="273" spans="1:4" x14ac:dyDescent="0.3">
      <c r="A273" s="12" t="s">
        <v>392</v>
      </c>
      <c r="B273" s="2" t="s">
        <v>393</v>
      </c>
      <c r="C273" s="11">
        <v>28783258.190000001</v>
      </c>
      <c r="D273" s="11">
        <v>28317683.530000001</v>
      </c>
    </row>
    <row r="274" spans="1:4" x14ac:dyDescent="0.3">
      <c r="A274" s="12" t="s">
        <v>394</v>
      </c>
      <c r="B274" s="2" t="s">
        <v>395</v>
      </c>
      <c r="C274" s="11">
        <v>28742722.18</v>
      </c>
      <c r="D274" s="11">
        <v>28277803.48</v>
      </c>
    </row>
    <row r="275" spans="1:4" x14ac:dyDescent="0.3">
      <c r="A275" s="12" t="s">
        <v>396</v>
      </c>
      <c r="B275" s="2" t="s">
        <v>397</v>
      </c>
      <c r="C275" s="11">
        <v>316445</v>
      </c>
      <c r="D275" s="11">
        <v>5469.99</v>
      </c>
    </row>
    <row r="276" spans="1:4" x14ac:dyDescent="0.3">
      <c r="A276" s="12" t="s">
        <v>398</v>
      </c>
      <c r="B276" s="2" t="s">
        <v>399</v>
      </c>
      <c r="C276" s="11">
        <v>25901332</v>
      </c>
      <c r="D276" s="11">
        <v>21047998</v>
      </c>
    </row>
    <row r="277" spans="1:4" x14ac:dyDescent="0.3">
      <c r="A277" s="12" t="s">
        <v>400</v>
      </c>
      <c r="B277" s="2" t="s">
        <v>401</v>
      </c>
      <c r="C277" s="11">
        <v>47371.1</v>
      </c>
      <c r="D277" s="11">
        <v>52421.27</v>
      </c>
    </row>
    <row r="278" spans="1:4" x14ac:dyDescent="0.3">
      <c r="A278" s="12" t="s">
        <v>402</v>
      </c>
      <c r="B278" s="2" t="s">
        <v>403</v>
      </c>
      <c r="C278" s="11">
        <v>6049</v>
      </c>
      <c r="D278" s="11">
        <v>13046.3</v>
      </c>
    </row>
    <row r="279" spans="1:4" x14ac:dyDescent="0.3">
      <c r="A279" s="12" t="s">
        <v>404</v>
      </c>
      <c r="B279" s="2" t="s">
        <v>405</v>
      </c>
      <c r="C279" s="11">
        <v>868021.11</v>
      </c>
      <c r="D279" s="11">
        <v>1006299.13</v>
      </c>
    </row>
    <row r="280" spans="1:4" x14ac:dyDescent="0.3">
      <c r="A280" s="12" t="s">
        <v>406</v>
      </c>
      <c r="B280" s="2" t="s">
        <v>407</v>
      </c>
      <c r="C280" s="11">
        <v>1053824.8500000001</v>
      </c>
      <c r="D280" s="11">
        <v>642715.06000000006</v>
      </c>
    </row>
    <row r="281" spans="1:4" x14ac:dyDescent="0.3">
      <c r="A281" s="12" t="s">
        <v>408</v>
      </c>
      <c r="B281" s="2" t="s">
        <v>409</v>
      </c>
      <c r="C281" s="11">
        <v>166880.69</v>
      </c>
      <c r="D281" s="11">
        <v>121953.32</v>
      </c>
    </row>
    <row r="282" spans="1:4" x14ac:dyDescent="0.3">
      <c r="A282" s="12" t="s">
        <v>410</v>
      </c>
      <c r="B282" s="2" t="s">
        <v>411</v>
      </c>
      <c r="C282" s="11">
        <v>3123.01</v>
      </c>
      <c r="D282" s="11">
        <v>1133.8399999999999</v>
      </c>
    </row>
    <row r="283" spans="1:4" x14ac:dyDescent="0.3">
      <c r="A283" s="12" t="s">
        <v>412</v>
      </c>
      <c r="B283" s="2" t="s">
        <v>413</v>
      </c>
      <c r="C283" s="11">
        <v>3266</v>
      </c>
      <c r="D283" s="11">
        <v>3115.2</v>
      </c>
    </row>
    <row r="284" spans="1:4" x14ac:dyDescent="0.3">
      <c r="A284" s="12" t="s">
        <v>414</v>
      </c>
      <c r="B284" s="2" t="s">
        <v>415</v>
      </c>
      <c r="C284" s="11">
        <v>380342.43</v>
      </c>
      <c r="D284" s="11">
        <v>143372.12</v>
      </c>
    </row>
    <row r="285" spans="1:4" x14ac:dyDescent="0.3">
      <c r="A285" s="12" t="s">
        <v>416</v>
      </c>
      <c r="B285" s="2" t="s">
        <v>417</v>
      </c>
      <c r="C285" s="11">
        <v>861633.45</v>
      </c>
      <c r="D285" s="11">
        <v>1096382.1599999999</v>
      </c>
    </row>
    <row r="286" spans="1:4" x14ac:dyDescent="0.3">
      <c r="A286" s="12" t="s">
        <v>418</v>
      </c>
      <c r="B286" s="2" t="s">
        <v>419</v>
      </c>
      <c r="C286" s="11">
        <v>21907.07</v>
      </c>
      <c r="D286" s="11">
        <v>6723</v>
      </c>
    </row>
    <row r="287" spans="1:4" x14ac:dyDescent="0.3">
      <c r="A287" s="12" t="s">
        <v>420</v>
      </c>
      <c r="B287" s="2" t="s">
        <v>421</v>
      </c>
      <c r="C287" s="11">
        <v>108775.92</v>
      </c>
      <c r="D287" s="11">
        <v>56085.82</v>
      </c>
    </row>
    <row r="288" spans="1:4" x14ac:dyDescent="0.3">
      <c r="A288" s="12" t="s">
        <v>422</v>
      </c>
      <c r="B288" s="2" t="s">
        <v>423</v>
      </c>
      <c r="C288" s="11">
        <v>1118729.19</v>
      </c>
      <c r="D288" s="11">
        <v>824741.79</v>
      </c>
    </row>
    <row r="289" spans="1:4" x14ac:dyDescent="0.3">
      <c r="A289" s="12" t="s">
        <v>424</v>
      </c>
      <c r="B289" s="2" t="s">
        <v>425</v>
      </c>
      <c r="C289" s="11">
        <v>48827.35</v>
      </c>
      <c r="D289" s="11">
        <v>47084.56</v>
      </c>
    </row>
    <row r="290" spans="1:4" x14ac:dyDescent="0.3">
      <c r="A290" s="12" t="s">
        <v>426</v>
      </c>
      <c r="B290" s="2" t="s">
        <v>427</v>
      </c>
      <c r="C290" s="11">
        <v>99237.67</v>
      </c>
      <c r="D290" s="11">
        <v>633029.18000000005</v>
      </c>
    </row>
    <row r="291" spans="1:4" x14ac:dyDescent="0.3">
      <c r="A291" s="12" t="s">
        <v>428</v>
      </c>
      <c r="B291" s="2" t="s">
        <v>429</v>
      </c>
      <c r="C291" s="11">
        <v>501654.8</v>
      </c>
      <c r="D291" s="11">
        <v>677728.29</v>
      </c>
    </row>
    <row r="292" spans="1:4" x14ac:dyDescent="0.3">
      <c r="A292" s="12" t="s">
        <v>430</v>
      </c>
      <c r="B292" s="2" t="s">
        <v>431</v>
      </c>
      <c r="C292" s="11">
        <v>221933.01</v>
      </c>
      <c r="D292" s="11">
        <v>99368.69</v>
      </c>
    </row>
    <row r="293" spans="1:4" x14ac:dyDescent="0.3">
      <c r="A293" s="12" t="s">
        <v>432</v>
      </c>
      <c r="B293" s="2" t="s">
        <v>433</v>
      </c>
      <c r="C293" s="11">
        <v>321164.48</v>
      </c>
      <c r="D293" s="11">
        <v>40293.599999999999</v>
      </c>
    </row>
    <row r="294" spans="1:4" x14ac:dyDescent="0.3">
      <c r="A294" s="12" t="s">
        <v>434</v>
      </c>
      <c r="B294" s="2" t="s">
        <v>435</v>
      </c>
      <c r="C294" s="11">
        <v>26619.8</v>
      </c>
      <c r="D294" s="11">
        <v>4852.74</v>
      </c>
    </row>
    <row r="295" spans="1:4" x14ac:dyDescent="0.3">
      <c r="A295" s="12" t="s">
        <v>436</v>
      </c>
      <c r="B295" s="2" t="s">
        <v>437</v>
      </c>
      <c r="C295" s="11">
        <v>425958.48</v>
      </c>
      <c r="D295" s="11">
        <v>567445.99</v>
      </c>
    </row>
    <row r="296" spans="1:4" x14ac:dyDescent="0.3">
      <c r="A296" s="12" t="s">
        <v>438</v>
      </c>
      <c r="B296" s="2" t="s">
        <v>439</v>
      </c>
      <c r="C296" s="11">
        <v>1526122.56</v>
      </c>
      <c r="D296" s="11">
        <v>11068928.18</v>
      </c>
    </row>
    <row r="297" spans="1:4" x14ac:dyDescent="0.3">
      <c r="A297" s="12" t="s">
        <v>440</v>
      </c>
      <c r="B297" s="2" t="s">
        <v>441</v>
      </c>
      <c r="C297" s="11">
        <v>4482.3100000000004</v>
      </c>
      <c r="D297" s="11">
        <v>1559.01</v>
      </c>
    </row>
    <row r="298" spans="1:4" x14ac:dyDescent="0.3">
      <c r="A298" s="12" t="s">
        <v>442</v>
      </c>
      <c r="B298" s="2" t="s">
        <v>443</v>
      </c>
      <c r="C298" s="11">
        <v>2763.02</v>
      </c>
      <c r="D298" s="11">
        <v>370</v>
      </c>
    </row>
    <row r="299" spans="1:4" x14ac:dyDescent="0.3">
      <c r="A299" s="12" t="s">
        <v>444</v>
      </c>
      <c r="B299" s="2" t="s">
        <v>445</v>
      </c>
      <c r="C299" s="11">
        <v>216917.9</v>
      </c>
      <c r="D299" s="11">
        <v>122065.42</v>
      </c>
    </row>
    <row r="300" spans="1:4" x14ac:dyDescent="0.3">
      <c r="A300" s="12" t="s">
        <v>446</v>
      </c>
      <c r="B300" s="2" t="s">
        <v>447</v>
      </c>
      <c r="C300" s="11">
        <v>19526871.559999999</v>
      </c>
      <c r="D300" s="11">
        <v>28618322.960000001</v>
      </c>
    </row>
    <row r="301" spans="1:4" x14ac:dyDescent="0.3">
      <c r="A301" s="12" t="s">
        <v>448</v>
      </c>
      <c r="B301" s="2" t="s">
        <v>449</v>
      </c>
      <c r="C301" s="11">
        <v>8365528.4299999997</v>
      </c>
      <c r="D301" s="11">
        <v>1910195.47</v>
      </c>
    </row>
    <row r="302" spans="1:4" x14ac:dyDescent="0.3">
      <c r="A302" s="12" t="s">
        <v>450</v>
      </c>
      <c r="B302" s="2" t="s">
        <v>451</v>
      </c>
      <c r="C302" s="11">
        <v>606227.30000000005</v>
      </c>
      <c r="D302" s="11">
        <v>666379.30000000005</v>
      </c>
    </row>
    <row r="303" spans="1:4" x14ac:dyDescent="0.3">
      <c r="A303" s="12" t="s">
        <v>452</v>
      </c>
      <c r="B303" s="2" t="s">
        <v>125</v>
      </c>
      <c r="C303" s="11">
        <v>4967914.7300000004</v>
      </c>
      <c r="D303" s="11">
        <v>18099485.780000001</v>
      </c>
    </row>
    <row r="304" spans="1:4" x14ac:dyDescent="0.3">
      <c r="A304" s="12" t="s">
        <v>453</v>
      </c>
      <c r="B304" s="2" t="s">
        <v>454</v>
      </c>
      <c r="C304" s="11">
        <v>207818.69</v>
      </c>
      <c r="D304" s="11">
        <v>109146.48</v>
      </c>
    </row>
    <row r="305" spans="1:4" x14ac:dyDescent="0.3">
      <c r="A305" s="12" t="s">
        <v>455</v>
      </c>
      <c r="B305" s="2" t="s">
        <v>161</v>
      </c>
      <c r="C305" s="11">
        <v>1586048.93</v>
      </c>
      <c r="D305" s="11">
        <v>367897.75</v>
      </c>
    </row>
    <row r="306" spans="1:4" x14ac:dyDescent="0.3">
      <c r="A306" s="12" t="s">
        <v>456</v>
      </c>
      <c r="B306" s="2" t="s">
        <v>457</v>
      </c>
      <c r="C306" s="11">
        <v>56295.08</v>
      </c>
      <c r="D306" s="11">
        <v>85922.32</v>
      </c>
    </row>
    <row r="307" spans="1:4" x14ac:dyDescent="0.3">
      <c r="A307" s="12" t="s">
        <v>458</v>
      </c>
      <c r="B307" s="2" t="s">
        <v>459</v>
      </c>
      <c r="C307" s="11">
        <v>791848988</v>
      </c>
      <c r="D307" s="11">
        <v>665589196.65999997</v>
      </c>
    </row>
    <row r="308" spans="1:4" x14ac:dyDescent="0.3">
      <c r="A308" s="12" t="s">
        <v>460</v>
      </c>
      <c r="B308" s="2" t="s">
        <v>461</v>
      </c>
      <c r="C308" s="11">
        <v>8917073.5099999998</v>
      </c>
      <c r="D308" s="11">
        <v>10259761.18</v>
      </c>
    </row>
    <row r="309" spans="1:4" x14ac:dyDescent="0.3">
      <c r="A309" s="12" t="s">
        <v>462</v>
      </c>
      <c r="B309" s="2" t="s">
        <v>463</v>
      </c>
      <c r="C309" s="11">
        <v>16648.599999999999</v>
      </c>
      <c r="D309" s="11">
        <v>7380</v>
      </c>
    </row>
    <row r="310" spans="1:4" x14ac:dyDescent="0.3">
      <c r="A310" s="12" t="s">
        <v>464</v>
      </c>
      <c r="B310" s="2" t="s">
        <v>465</v>
      </c>
      <c r="C310" s="11">
        <v>0</v>
      </c>
      <c r="D310" s="11">
        <v>4674.8</v>
      </c>
    </row>
    <row r="311" spans="1:4" x14ac:dyDescent="0.3">
      <c r="A311" s="12" t="s">
        <v>466</v>
      </c>
      <c r="B311" s="2" t="s">
        <v>467</v>
      </c>
      <c r="C311" s="11">
        <v>2811810.54</v>
      </c>
      <c r="D311" s="11">
        <v>9388126.3699999992</v>
      </c>
    </row>
    <row r="312" spans="1:4" x14ac:dyDescent="0.3">
      <c r="A312" s="12" t="s">
        <v>468</v>
      </c>
      <c r="B312" s="2" t="s">
        <v>469</v>
      </c>
      <c r="C312" s="11">
        <v>24000</v>
      </c>
      <c r="D312" s="11">
        <v>19682</v>
      </c>
    </row>
    <row r="313" spans="1:4" x14ac:dyDescent="0.3">
      <c r="A313" s="12" t="s">
        <v>470</v>
      </c>
      <c r="B313" s="2" t="s">
        <v>471</v>
      </c>
      <c r="C313" s="11">
        <v>0</v>
      </c>
      <c r="D313" s="11">
        <v>1250670.3899999999</v>
      </c>
    </row>
    <row r="314" spans="1:4" x14ac:dyDescent="0.3">
      <c r="A314" s="12" t="s">
        <v>472</v>
      </c>
      <c r="B314" s="2" t="s">
        <v>473</v>
      </c>
      <c r="C314" s="11">
        <v>674249.4</v>
      </c>
      <c r="D314" s="11">
        <v>0</v>
      </c>
    </row>
    <row r="315" spans="1:4" x14ac:dyDescent="0.3">
      <c r="A315" s="12" t="s">
        <v>474</v>
      </c>
      <c r="B315" s="2" t="s">
        <v>475</v>
      </c>
      <c r="C315" s="11">
        <v>1550919.28</v>
      </c>
      <c r="D315" s="11">
        <v>197843.67</v>
      </c>
    </row>
    <row r="316" spans="1:4" x14ac:dyDescent="0.3">
      <c r="A316" s="12" t="s">
        <v>476</v>
      </c>
      <c r="B316" s="2" t="s">
        <v>477</v>
      </c>
      <c r="C316" s="11">
        <v>18520</v>
      </c>
      <c r="D316" s="11">
        <v>131390</v>
      </c>
    </row>
    <row r="317" spans="1:4" x14ac:dyDescent="0.3">
      <c r="A317" s="12" t="s">
        <v>478</v>
      </c>
      <c r="B317" s="2" t="s">
        <v>479</v>
      </c>
      <c r="C317" s="11">
        <v>0</v>
      </c>
      <c r="D317" s="11">
        <v>1580</v>
      </c>
    </row>
    <row r="318" spans="1:4" x14ac:dyDescent="0.3">
      <c r="A318" s="12" t="s">
        <v>480</v>
      </c>
      <c r="B318" s="2" t="s">
        <v>481</v>
      </c>
      <c r="C318" s="11">
        <v>229520</v>
      </c>
      <c r="D318" s="11">
        <v>197160</v>
      </c>
    </row>
    <row r="319" spans="1:4" x14ac:dyDescent="0.3">
      <c r="A319" s="12" t="s">
        <v>482</v>
      </c>
      <c r="B319" s="2" t="s">
        <v>483</v>
      </c>
      <c r="C319" s="11">
        <v>2877</v>
      </c>
      <c r="D319" s="11">
        <v>3390</v>
      </c>
    </row>
    <row r="320" spans="1:4" x14ac:dyDescent="0.3">
      <c r="A320" s="12" t="s">
        <v>484</v>
      </c>
      <c r="B320" s="2" t="s">
        <v>485</v>
      </c>
      <c r="C320" s="11">
        <v>172009.32</v>
      </c>
      <c r="D320" s="11">
        <v>136072.54999999999</v>
      </c>
    </row>
    <row r="321" spans="1:4" x14ac:dyDescent="0.3">
      <c r="A321" s="12" t="s">
        <v>486</v>
      </c>
      <c r="B321" s="2" t="s">
        <v>487</v>
      </c>
      <c r="C321" s="11">
        <v>255155.74</v>
      </c>
      <c r="D321" s="11">
        <v>1758354.85</v>
      </c>
    </row>
    <row r="322" spans="1:4" x14ac:dyDescent="0.3">
      <c r="A322" s="12" t="s">
        <v>488</v>
      </c>
      <c r="B322" s="2" t="s">
        <v>489</v>
      </c>
      <c r="C322" s="11">
        <v>2032387.4</v>
      </c>
      <c r="D322" s="11">
        <v>2000437.8</v>
      </c>
    </row>
    <row r="323" spans="1:4" x14ac:dyDescent="0.3">
      <c r="A323" s="12" t="s">
        <v>490</v>
      </c>
      <c r="B323" s="2" t="s">
        <v>491</v>
      </c>
      <c r="C323" s="11">
        <v>30839419.329999998</v>
      </c>
      <c r="D323" s="11">
        <v>26002415.170000002</v>
      </c>
    </row>
    <row r="324" spans="1:4" x14ac:dyDescent="0.3">
      <c r="A324" s="12" t="s">
        <v>492</v>
      </c>
      <c r="B324" s="2" t="s">
        <v>493</v>
      </c>
      <c r="C324" s="11">
        <v>3490993.24</v>
      </c>
      <c r="D324" s="11">
        <v>474905.59999999998</v>
      </c>
    </row>
    <row r="325" spans="1:4" x14ac:dyDescent="0.3">
      <c r="A325" s="12" t="s">
        <v>494</v>
      </c>
      <c r="B325" s="2" t="s">
        <v>495</v>
      </c>
      <c r="C325" s="11">
        <v>134208.57999999999</v>
      </c>
      <c r="D325" s="11">
        <v>105021.4</v>
      </c>
    </row>
    <row r="326" spans="1:4" x14ac:dyDescent="0.3">
      <c r="A326" s="12" t="s">
        <v>496</v>
      </c>
      <c r="B326" s="2" t="s">
        <v>497</v>
      </c>
      <c r="C326" s="11">
        <v>21651.9</v>
      </c>
      <c r="D326" s="11">
        <v>13790.61</v>
      </c>
    </row>
    <row r="327" spans="1:4" x14ac:dyDescent="0.3">
      <c r="A327" s="12" t="s">
        <v>498</v>
      </c>
      <c r="B327" s="2" t="s">
        <v>499</v>
      </c>
      <c r="C327" s="11">
        <v>1350</v>
      </c>
      <c r="D327" s="11">
        <v>2047475.85</v>
      </c>
    </row>
    <row r="328" spans="1:4" x14ac:dyDescent="0.3">
      <c r="A328" s="12" t="s">
        <v>500</v>
      </c>
      <c r="B328" s="2" t="s">
        <v>501</v>
      </c>
      <c r="C328" s="11">
        <v>1603716.26</v>
      </c>
      <c r="D328" s="11">
        <v>0</v>
      </c>
    </row>
    <row r="329" spans="1:4" x14ac:dyDescent="0.3">
      <c r="A329" s="12" t="s">
        <v>502</v>
      </c>
      <c r="B329" s="2" t="s">
        <v>503</v>
      </c>
      <c r="C329" s="11">
        <v>1600358.01</v>
      </c>
      <c r="D329" s="11">
        <v>0</v>
      </c>
    </row>
    <row r="330" spans="1:4" x14ac:dyDescent="0.3">
      <c r="A330" s="12" t="s">
        <v>504</v>
      </c>
      <c r="B330" s="2" t="s">
        <v>505</v>
      </c>
      <c r="C330" s="11">
        <v>104192.88</v>
      </c>
      <c r="D330" s="11">
        <v>249356.82</v>
      </c>
    </row>
    <row r="331" spans="1:4" x14ac:dyDescent="0.3">
      <c r="A331" s="12" t="s">
        <v>506</v>
      </c>
      <c r="B331" s="2" t="s">
        <v>507</v>
      </c>
      <c r="C331" s="11">
        <v>10197</v>
      </c>
      <c r="D331" s="11">
        <v>14304.8</v>
      </c>
    </row>
    <row r="332" spans="1:4" x14ac:dyDescent="0.3">
      <c r="A332" s="12" t="s">
        <v>508</v>
      </c>
      <c r="B332" s="2" t="s">
        <v>509</v>
      </c>
      <c r="C332" s="11">
        <v>7045588.0800000001</v>
      </c>
      <c r="D332" s="11">
        <v>74529575.909999996</v>
      </c>
    </row>
    <row r="333" spans="1:4" x14ac:dyDescent="0.3">
      <c r="A333" s="12" t="s">
        <v>510</v>
      </c>
      <c r="B333" s="2" t="s">
        <v>511</v>
      </c>
      <c r="C333" s="11">
        <v>-74362.070000000007</v>
      </c>
      <c r="D333" s="11">
        <v>0</v>
      </c>
    </row>
    <row r="334" spans="1:4" x14ac:dyDescent="0.3">
      <c r="A334" s="12" t="s">
        <v>512</v>
      </c>
      <c r="B334" s="2" t="s">
        <v>513</v>
      </c>
      <c r="C334" s="11">
        <v>1370</v>
      </c>
      <c r="D334" s="11">
        <v>0</v>
      </c>
    </row>
    <row r="335" spans="1:4" x14ac:dyDescent="0.3">
      <c r="A335" s="12" t="s">
        <v>514</v>
      </c>
      <c r="B335" s="2" t="s">
        <v>515</v>
      </c>
      <c r="C335" s="11">
        <v>30000</v>
      </c>
      <c r="D335" s="11">
        <v>0</v>
      </c>
    </row>
    <row r="336" spans="1:4" x14ac:dyDescent="0.3">
      <c r="A336" s="12" t="s">
        <v>516</v>
      </c>
      <c r="B336" s="2" t="s">
        <v>517</v>
      </c>
      <c r="C336" s="11">
        <v>678440.81</v>
      </c>
      <c r="D336" s="11">
        <v>0</v>
      </c>
    </row>
    <row r="337" spans="1:5" x14ac:dyDescent="0.3">
      <c r="A337" s="12" t="s">
        <v>518</v>
      </c>
      <c r="B337" s="2" t="s">
        <v>519</v>
      </c>
      <c r="C337" s="11">
        <v>10220000</v>
      </c>
      <c r="D337" s="11">
        <v>0</v>
      </c>
    </row>
    <row r="338" spans="1:5" x14ac:dyDescent="0.3">
      <c r="A338" s="12" t="s">
        <v>520</v>
      </c>
      <c r="B338" s="2" t="s">
        <v>521</v>
      </c>
      <c r="C338" s="11">
        <v>0</v>
      </c>
      <c r="D338" s="11">
        <v>10083.6</v>
      </c>
    </row>
    <row r="339" spans="1:5" ht="16.2" thickBot="1" x14ac:dyDescent="0.35">
      <c r="A339" s="13" t="s">
        <v>522</v>
      </c>
      <c r="C339" s="18">
        <f>SUM(C252:C338)</f>
        <v>2081982651.1299999</v>
      </c>
      <c r="D339" s="18">
        <f>SUM(D252:D338)</f>
        <v>2061590629.3599994</v>
      </c>
    </row>
    <row r="340" spans="1:5" x14ac:dyDescent="0.3">
      <c r="A340" s="12" t="s">
        <v>523</v>
      </c>
      <c r="B340" s="2" t="s">
        <v>524</v>
      </c>
      <c r="C340" s="11">
        <v>2405572495.6500001</v>
      </c>
      <c r="D340" s="11">
        <v>2374373798.3499999</v>
      </c>
      <c r="E340" s="11"/>
    </row>
    <row r="341" spans="1:5" x14ac:dyDescent="0.3">
      <c r="A341" s="12" t="s">
        <v>525</v>
      </c>
      <c r="B341" s="2" t="s">
        <v>526</v>
      </c>
      <c r="C341" s="11">
        <v>1082531460.8299999</v>
      </c>
      <c r="D341" s="11">
        <v>1100318506.77</v>
      </c>
      <c r="E341" s="11"/>
    </row>
    <row r="342" spans="1:5" x14ac:dyDescent="0.3">
      <c r="A342" s="12" t="s">
        <v>527</v>
      </c>
      <c r="B342" s="2" t="s">
        <v>528</v>
      </c>
      <c r="C342" s="11">
        <v>45087518.189999998</v>
      </c>
      <c r="D342" s="11">
        <v>54395174.359999999</v>
      </c>
      <c r="E342" s="11"/>
    </row>
    <row r="343" spans="1:5" ht="16.2" thickBot="1" x14ac:dyDescent="0.35">
      <c r="A343" s="13" t="s">
        <v>529</v>
      </c>
      <c r="C343" s="18">
        <f>SUM(C340:C342)</f>
        <v>3533191474.6700001</v>
      </c>
      <c r="D343" s="18">
        <f>SUM(D340:D342)</f>
        <v>3529087479.48</v>
      </c>
      <c r="E343" s="11"/>
    </row>
    <row r="344" spans="1:5" s="3" customFormat="1" ht="16.2" thickBot="1" x14ac:dyDescent="0.35">
      <c r="A344" s="13" t="s">
        <v>522</v>
      </c>
      <c r="C344" s="53">
        <f>C339+C343</f>
        <v>5615174125.8000002</v>
      </c>
      <c r="D344" s="53">
        <f>D339+D343</f>
        <v>5590678108.8399992</v>
      </c>
      <c r="E344" s="14"/>
    </row>
    <row r="345" spans="1:5" s="3" customFormat="1" x14ac:dyDescent="0.3">
      <c r="C345" s="14">
        <v>0</v>
      </c>
      <c r="D345" s="14">
        <v>0</v>
      </c>
    </row>
    <row r="346" spans="1:5" s="3" customFormat="1" x14ac:dyDescent="0.3">
      <c r="C346" s="14"/>
      <c r="D346" s="14"/>
    </row>
    <row r="347" spans="1:5" s="3" customFormat="1" x14ac:dyDescent="0.3">
      <c r="A347" s="13" t="s">
        <v>530</v>
      </c>
      <c r="C347" s="9">
        <v>2025</v>
      </c>
      <c r="D347" s="10">
        <v>2024</v>
      </c>
    </row>
    <row r="348" spans="1:5" s="3" customFormat="1" x14ac:dyDescent="0.3">
      <c r="A348" s="12" t="s">
        <v>531</v>
      </c>
      <c r="C348" s="14"/>
      <c r="D348" s="14"/>
    </row>
    <row r="349" spans="1:5" s="3" customFormat="1" x14ac:dyDescent="0.3">
      <c r="C349" s="14"/>
      <c r="D349" s="14"/>
    </row>
    <row r="350" spans="1:5" x14ac:dyDescent="0.3">
      <c r="A350" s="12" t="s">
        <v>532</v>
      </c>
      <c r="B350" s="2" t="s">
        <v>351</v>
      </c>
      <c r="C350" s="11">
        <v>708281062.08000004</v>
      </c>
      <c r="D350" s="11">
        <v>666666111.90999997</v>
      </c>
    </row>
    <row r="351" spans="1:5" x14ac:dyDescent="0.3">
      <c r="A351" s="12" t="s">
        <v>533</v>
      </c>
      <c r="B351" s="2" t="s">
        <v>353</v>
      </c>
      <c r="C351" s="11">
        <v>191287701.36000001</v>
      </c>
      <c r="D351" s="11">
        <v>204839836.46000001</v>
      </c>
    </row>
    <row r="352" spans="1:5" x14ac:dyDescent="0.3">
      <c r="A352" s="12" t="s">
        <v>534</v>
      </c>
      <c r="B352" s="2" t="s">
        <v>355</v>
      </c>
      <c r="C352" s="11">
        <v>60942695.439999998</v>
      </c>
      <c r="D352" s="11">
        <v>121705797.54000001</v>
      </c>
    </row>
    <row r="353" spans="1:4" x14ac:dyDescent="0.3">
      <c r="A353" s="12" t="s">
        <v>535</v>
      </c>
      <c r="B353" s="2" t="s">
        <v>357</v>
      </c>
      <c r="C353" s="11">
        <v>36547476.939999998</v>
      </c>
      <c r="D353" s="11">
        <v>39713441.539999999</v>
      </c>
    </row>
    <row r="354" spans="1:4" x14ac:dyDescent="0.3">
      <c r="A354" s="12" t="s">
        <v>536</v>
      </c>
      <c r="B354" s="2" t="s">
        <v>491</v>
      </c>
      <c r="C354" s="11">
        <v>5833839.8099999996</v>
      </c>
      <c r="D354" s="11">
        <v>4328989.8499999996</v>
      </c>
    </row>
    <row r="355" spans="1:4" x14ac:dyDescent="0.3">
      <c r="A355" s="12" t="s">
        <v>537</v>
      </c>
      <c r="B355" s="2" t="s">
        <v>363</v>
      </c>
      <c r="C355" s="11">
        <v>274445743.42000002</v>
      </c>
      <c r="D355" s="11">
        <v>239837067.96000001</v>
      </c>
    </row>
    <row r="356" spans="1:4" x14ac:dyDescent="0.3">
      <c r="A356" s="12" t="s">
        <v>538</v>
      </c>
      <c r="B356" s="2" t="s">
        <v>365</v>
      </c>
      <c r="C356" s="11">
        <v>44784666.200000003</v>
      </c>
      <c r="D356" s="11">
        <v>45155000</v>
      </c>
    </row>
    <row r="357" spans="1:4" x14ac:dyDescent="0.3">
      <c r="A357" s="12" t="s">
        <v>539</v>
      </c>
      <c r="B357" s="2" t="s">
        <v>540</v>
      </c>
      <c r="C357" s="11">
        <v>6895199.8399999999</v>
      </c>
      <c r="D357" s="11">
        <v>6086200</v>
      </c>
    </row>
    <row r="358" spans="1:4" x14ac:dyDescent="0.3">
      <c r="A358" s="12" t="s">
        <v>541</v>
      </c>
      <c r="B358" s="2" t="s">
        <v>367</v>
      </c>
      <c r="C358" s="11">
        <v>61470728.57</v>
      </c>
      <c r="D358" s="11">
        <v>56705553.509999998</v>
      </c>
    </row>
    <row r="359" spans="1:4" x14ac:dyDescent="0.3">
      <c r="A359" s="12" t="s">
        <v>542</v>
      </c>
      <c r="B359" s="2" t="s">
        <v>543</v>
      </c>
      <c r="C359" s="11">
        <v>0</v>
      </c>
      <c r="D359" s="11">
        <v>2371468.36</v>
      </c>
    </row>
    <row r="360" spans="1:4" x14ac:dyDescent="0.3">
      <c r="A360" s="12" t="s">
        <v>544</v>
      </c>
      <c r="B360" s="2" t="s">
        <v>545</v>
      </c>
      <c r="C360" s="11">
        <v>2194000</v>
      </c>
      <c r="D360" s="11">
        <v>1330000</v>
      </c>
    </row>
    <row r="361" spans="1:4" x14ac:dyDescent="0.3">
      <c r="A361" s="12" t="s">
        <v>546</v>
      </c>
      <c r="B361" s="2" t="s">
        <v>387</v>
      </c>
      <c r="C361" s="11">
        <v>75122612.819999993</v>
      </c>
      <c r="D361" s="11">
        <v>71508180.620000005</v>
      </c>
    </row>
    <row r="362" spans="1:4" x14ac:dyDescent="0.3">
      <c r="A362" s="12" t="s">
        <v>547</v>
      </c>
      <c r="B362" s="2" t="s">
        <v>389</v>
      </c>
      <c r="C362" s="11">
        <v>56935468.380000003</v>
      </c>
      <c r="D362" s="11">
        <v>38220234.539999999</v>
      </c>
    </row>
    <row r="363" spans="1:4" x14ac:dyDescent="0.3">
      <c r="A363" s="12" t="s">
        <v>548</v>
      </c>
      <c r="B363" s="2" t="s">
        <v>391</v>
      </c>
      <c r="C363" s="11">
        <v>2968933.73</v>
      </c>
      <c r="D363" s="11">
        <v>862657.56</v>
      </c>
    </row>
    <row r="364" spans="1:4" x14ac:dyDescent="0.3">
      <c r="A364" s="12" t="s">
        <v>549</v>
      </c>
      <c r="B364" s="2" t="s">
        <v>393</v>
      </c>
      <c r="C364" s="11">
        <v>37407122.18</v>
      </c>
      <c r="D364" s="11">
        <v>33894341.369999997</v>
      </c>
    </row>
    <row r="365" spans="1:4" x14ac:dyDescent="0.3">
      <c r="A365" s="12" t="s">
        <v>550</v>
      </c>
      <c r="B365" s="2" t="s">
        <v>375</v>
      </c>
      <c r="C365" s="11">
        <v>14233.26</v>
      </c>
      <c r="D365" s="11">
        <v>382.32</v>
      </c>
    </row>
    <row r="366" spans="1:4" x14ac:dyDescent="0.3">
      <c r="A366" s="12" t="s">
        <v>551</v>
      </c>
      <c r="B366" s="2" t="s">
        <v>552</v>
      </c>
      <c r="C366" s="11">
        <v>93868173.310000002</v>
      </c>
      <c r="D366" s="11">
        <v>95762672.599999994</v>
      </c>
    </row>
    <row r="367" spans="1:4" x14ac:dyDescent="0.3">
      <c r="A367" s="12" t="s">
        <v>553</v>
      </c>
      <c r="B367" s="2" t="s">
        <v>395</v>
      </c>
      <c r="C367" s="11">
        <v>36432568.030000001</v>
      </c>
      <c r="D367" s="11">
        <v>32776605.68</v>
      </c>
    </row>
    <row r="368" spans="1:4" x14ac:dyDescent="0.3">
      <c r="A368" s="12" t="s">
        <v>554</v>
      </c>
      <c r="B368" s="2" t="s">
        <v>379</v>
      </c>
      <c r="C368" s="11">
        <v>52409900</v>
      </c>
      <c r="D368" s="11">
        <v>49907270</v>
      </c>
    </row>
    <row r="369" spans="1:5" s="3" customFormat="1" ht="16.2" thickBot="1" x14ac:dyDescent="0.35">
      <c r="A369" s="13" t="s">
        <v>555</v>
      </c>
      <c r="C369" s="18">
        <f>SUM(C350:C368)</f>
        <v>1747842125.3700001</v>
      </c>
      <c r="D369" s="18">
        <f>SUM(D350:D368)</f>
        <v>1711671811.8199997</v>
      </c>
    </row>
    <row r="370" spans="1:5" s="3" customFormat="1" x14ac:dyDescent="0.3">
      <c r="C370" s="14">
        <v>0</v>
      </c>
      <c r="D370" s="14">
        <v>0</v>
      </c>
    </row>
    <row r="371" spans="1:5" s="3" customFormat="1" x14ac:dyDescent="0.3">
      <c r="C371" s="14"/>
      <c r="D371" s="14"/>
    </row>
    <row r="372" spans="1:5" s="3" customFormat="1" x14ac:dyDescent="0.3">
      <c r="A372" s="13" t="s">
        <v>556</v>
      </c>
      <c r="C372" s="9">
        <v>2025</v>
      </c>
      <c r="D372" s="10">
        <v>2024</v>
      </c>
    </row>
    <row r="373" spans="1:5" s="3" customFormat="1" x14ac:dyDescent="0.3">
      <c r="A373" s="12" t="s">
        <v>557</v>
      </c>
      <c r="C373" s="14"/>
      <c r="D373" s="14"/>
    </row>
    <row r="374" spans="1:5" s="3" customFormat="1" x14ac:dyDescent="0.3">
      <c r="C374" s="14"/>
      <c r="D374" s="14"/>
    </row>
    <row r="375" spans="1:5" s="3" customFormat="1" hidden="1" x14ac:dyDescent="0.3">
      <c r="A375" s="12" t="s">
        <v>558</v>
      </c>
      <c r="B375" s="2" t="s">
        <v>559</v>
      </c>
      <c r="C375" s="11">
        <v>0</v>
      </c>
      <c r="D375" s="11">
        <v>0</v>
      </c>
    </row>
    <row r="376" spans="1:5" s="3" customFormat="1" x14ac:dyDescent="0.3">
      <c r="A376" s="12" t="s">
        <v>560</v>
      </c>
      <c r="B376" s="2" t="s">
        <v>561</v>
      </c>
      <c r="C376" s="11">
        <v>1208903.1499999999</v>
      </c>
      <c r="D376" s="11">
        <v>4025014.69</v>
      </c>
    </row>
    <row r="377" spans="1:5" s="3" customFormat="1" x14ac:dyDescent="0.3">
      <c r="A377" s="12" t="s">
        <v>562</v>
      </c>
      <c r="B377" s="2" t="s">
        <v>563</v>
      </c>
      <c r="C377" s="11">
        <v>10017156.270000003</v>
      </c>
      <c r="D377" s="11">
        <v>164008951.56000003</v>
      </c>
    </row>
    <row r="378" spans="1:5" x14ac:dyDescent="0.3">
      <c r="A378" s="12" t="s">
        <v>564</v>
      </c>
      <c r="B378" s="2" t="s">
        <v>565</v>
      </c>
      <c r="C378" s="11">
        <v>17978560.059999995</v>
      </c>
      <c r="D378" s="11">
        <v>2324100</v>
      </c>
      <c r="E378" s="11"/>
    </row>
    <row r="379" spans="1:5" s="3" customFormat="1" x14ac:dyDescent="0.3">
      <c r="A379" s="12" t="s">
        <v>566</v>
      </c>
      <c r="B379" s="2" t="s">
        <v>567</v>
      </c>
      <c r="C379" s="11">
        <v>10108285.150000006</v>
      </c>
      <c r="D379" s="11">
        <v>26038955.780000001</v>
      </c>
    </row>
    <row r="380" spans="1:5" s="3" customFormat="1" ht="16.2" thickBot="1" x14ac:dyDescent="0.35">
      <c r="A380" s="13" t="s">
        <v>568</v>
      </c>
      <c r="C380" s="18">
        <f>SUM(C375:C379)</f>
        <v>39312904.630000003</v>
      </c>
      <c r="D380" s="18">
        <f>SUM(D375:D379)</f>
        <v>196397022.03000003</v>
      </c>
    </row>
    <row r="381" spans="1:5" s="3" customFormat="1" x14ac:dyDescent="0.3">
      <c r="A381" s="13"/>
      <c r="C381" s="14">
        <v>0</v>
      </c>
      <c r="D381" s="14">
        <v>0</v>
      </c>
    </row>
    <row r="382" spans="1:5" s="3" customFormat="1" x14ac:dyDescent="0.3">
      <c r="C382" s="14"/>
      <c r="D382" s="14"/>
    </row>
    <row r="383" spans="1:5" s="3" customFormat="1" x14ac:dyDescent="0.3">
      <c r="A383" s="13" t="s">
        <v>569</v>
      </c>
      <c r="C383" s="9">
        <v>2025</v>
      </c>
      <c r="D383" s="10">
        <v>2024</v>
      </c>
    </row>
    <row r="384" spans="1:5" s="3" customFormat="1" x14ac:dyDescent="0.3">
      <c r="A384" s="12" t="s">
        <v>570</v>
      </c>
      <c r="C384" s="14"/>
      <c r="D384" s="14"/>
    </row>
    <row r="385" spans="1:4" s="3" customFormat="1" x14ac:dyDescent="0.3">
      <c r="C385" s="14"/>
      <c r="D385" s="14"/>
    </row>
    <row r="386" spans="1:4" x14ac:dyDescent="0.3">
      <c r="A386" s="12" t="s">
        <v>571</v>
      </c>
      <c r="B386" s="2" t="s">
        <v>401</v>
      </c>
      <c r="C386" s="11">
        <v>100206.1</v>
      </c>
      <c r="D386" s="11">
        <v>31742.080000000002</v>
      </c>
    </row>
    <row r="387" spans="1:4" x14ac:dyDescent="0.3">
      <c r="A387" s="12" t="s">
        <v>572</v>
      </c>
      <c r="B387" s="2" t="s">
        <v>403</v>
      </c>
      <c r="C387" s="11">
        <v>6658.8</v>
      </c>
      <c r="D387" s="11">
        <v>4851.8</v>
      </c>
    </row>
    <row r="388" spans="1:4" x14ac:dyDescent="0.3">
      <c r="A388" s="12" t="s">
        <v>573</v>
      </c>
      <c r="B388" s="2" t="s">
        <v>405</v>
      </c>
      <c r="C388" s="11">
        <v>891375.53</v>
      </c>
      <c r="D388" s="11">
        <v>986642.01</v>
      </c>
    </row>
    <row r="389" spans="1:4" x14ac:dyDescent="0.3">
      <c r="A389" s="12" t="s">
        <v>574</v>
      </c>
      <c r="B389" s="2" t="s">
        <v>575</v>
      </c>
      <c r="C389" s="11">
        <v>385245.93</v>
      </c>
      <c r="D389" s="11">
        <v>91198</v>
      </c>
    </row>
    <row r="390" spans="1:4" x14ac:dyDescent="0.3">
      <c r="A390" s="12" t="s">
        <v>576</v>
      </c>
      <c r="B390" s="2" t="s">
        <v>577</v>
      </c>
      <c r="C390" s="11">
        <v>29824574.390000001</v>
      </c>
      <c r="D390" s="11">
        <v>39042195.32</v>
      </c>
    </row>
    <row r="391" spans="1:4" x14ac:dyDescent="0.3">
      <c r="A391" s="12" t="s">
        <v>578</v>
      </c>
      <c r="B391" s="2" t="s">
        <v>409</v>
      </c>
      <c r="C391" s="11">
        <v>728165.82</v>
      </c>
      <c r="D391" s="11">
        <v>805847.44</v>
      </c>
    </row>
    <row r="392" spans="1:4" x14ac:dyDescent="0.3">
      <c r="A392" s="12" t="s">
        <v>579</v>
      </c>
      <c r="B392" s="2" t="s">
        <v>580</v>
      </c>
      <c r="C392" s="11">
        <v>8778.07</v>
      </c>
      <c r="D392" s="11">
        <v>130997.09</v>
      </c>
    </row>
    <row r="393" spans="1:4" x14ac:dyDescent="0.3">
      <c r="A393" s="12" t="s">
        <v>581</v>
      </c>
      <c r="B393" s="2" t="s">
        <v>413</v>
      </c>
      <c r="C393" s="11">
        <v>6749.35</v>
      </c>
      <c r="D393" s="11">
        <v>0</v>
      </c>
    </row>
    <row r="394" spans="1:4" x14ac:dyDescent="0.3">
      <c r="A394" s="12" t="s">
        <v>582</v>
      </c>
      <c r="B394" s="2" t="s">
        <v>415</v>
      </c>
      <c r="C394" s="11">
        <v>816845.95</v>
      </c>
      <c r="D394" s="11">
        <v>405114.14</v>
      </c>
    </row>
    <row r="395" spans="1:4" x14ac:dyDescent="0.3">
      <c r="A395" s="12" t="s">
        <v>583</v>
      </c>
      <c r="B395" s="2" t="s">
        <v>417</v>
      </c>
      <c r="C395" s="11">
        <v>1056806.43</v>
      </c>
      <c r="D395" s="11">
        <v>423660.96</v>
      </c>
    </row>
    <row r="396" spans="1:4" x14ac:dyDescent="0.3">
      <c r="A396" s="12" t="s">
        <v>584</v>
      </c>
      <c r="B396" s="2" t="s">
        <v>419</v>
      </c>
      <c r="C396" s="11">
        <v>869963.96</v>
      </c>
      <c r="D396" s="11">
        <v>5772.21</v>
      </c>
    </row>
    <row r="397" spans="1:4" x14ac:dyDescent="0.3">
      <c r="A397" s="12" t="s">
        <v>585</v>
      </c>
      <c r="B397" s="2" t="s">
        <v>586</v>
      </c>
      <c r="C397" s="11">
        <v>1257149.54</v>
      </c>
      <c r="D397" s="11">
        <v>249211.29</v>
      </c>
    </row>
    <row r="398" spans="1:4" x14ac:dyDescent="0.3">
      <c r="A398" s="12" t="s">
        <v>587</v>
      </c>
      <c r="B398" s="2" t="s">
        <v>421</v>
      </c>
      <c r="C398" s="11">
        <v>15098.46</v>
      </c>
      <c r="D398" s="11">
        <v>979741.2</v>
      </c>
    </row>
    <row r="399" spans="1:4" x14ac:dyDescent="0.3">
      <c r="A399" s="12" t="s">
        <v>588</v>
      </c>
      <c r="B399" s="2" t="s">
        <v>423</v>
      </c>
      <c r="C399" s="11">
        <v>2291762.77</v>
      </c>
      <c r="D399" s="11">
        <v>692963.58</v>
      </c>
    </row>
    <row r="400" spans="1:4" x14ac:dyDescent="0.3">
      <c r="A400" s="12" t="s">
        <v>589</v>
      </c>
      <c r="B400" s="2" t="s">
        <v>425</v>
      </c>
      <c r="C400" s="11">
        <v>198001.81</v>
      </c>
      <c r="D400" s="11">
        <v>29956.720000000001</v>
      </c>
    </row>
    <row r="401" spans="1:4" x14ac:dyDescent="0.3">
      <c r="A401" s="12" t="s">
        <v>590</v>
      </c>
      <c r="B401" s="2" t="s">
        <v>591</v>
      </c>
      <c r="C401" s="11">
        <v>5278883.59</v>
      </c>
      <c r="D401" s="11">
        <v>1675243.22</v>
      </c>
    </row>
    <row r="402" spans="1:4" x14ac:dyDescent="0.3">
      <c r="A402" s="12" t="s">
        <v>592</v>
      </c>
      <c r="B402" s="2" t="s">
        <v>427</v>
      </c>
      <c r="C402" s="11">
        <v>1855929.81</v>
      </c>
      <c r="D402" s="11">
        <v>3357759.75</v>
      </c>
    </row>
    <row r="403" spans="1:4" x14ac:dyDescent="0.3">
      <c r="A403" s="12" t="s">
        <v>593</v>
      </c>
      <c r="B403" s="2" t="s">
        <v>594</v>
      </c>
      <c r="C403" s="11">
        <v>120537</v>
      </c>
      <c r="D403" s="11">
        <v>450497.26</v>
      </c>
    </row>
    <row r="404" spans="1:4" x14ac:dyDescent="0.3">
      <c r="A404" s="12" t="s">
        <v>595</v>
      </c>
      <c r="B404" s="2" t="s">
        <v>429</v>
      </c>
      <c r="C404" s="11">
        <v>153671</v>
      </c>
      <c r="D404" s="11">
        <v>253020.95</v>
      </c>
    </row>
    <row r="405" spans="1:4" x14ac:dyDescent="0.3">
      <c r="A405" s="12" t="s">
        <v>596</v>
      </c>
      <c r="B405" s="2" t="s">
        <v>431</v>
      </c>
      <c r="C405" s="11">
        <v>242078.53</v>
      </c>
      <c r="D405" s="11">
        <v>1360771.14</v>
      </c>
    </row>
    <row r="406" spans="1:4" x14ac:dyDescent="0.3">
      <c r="A406" s="12" t="s">
        <v>597</v>
      </c>
      <c r="B406" s="2" t="s">
        <v>433</v>
      </c>
      <c r="C406" s="11">
        <v>2774855.94</v>
      </c>
      <c r="D406" s="11">
        <v>13180.82</v>
      </c>
    </row>
    <row r="407" spans="1:4" x14ac:dyDescent="0.3">
      <c r="A407" s="12" t="s">
        <v>598</v>
      </c>
      <c r="B407" s="2" t="s">
        <v>599</v>
      </c>
      <c r="C407" s="11">
        <v>9204</v>
      </c>
      <c r="D407" s="11">
        <v>31498.82</v>
      </c>
    </row>
    <row r="408" spans="1:4" x14ac:dyDescent="0.3">
      <c r="A408" s="12" t="s">
        <v>600</v>
      </c>
      <c r="B408" s="2" t="s">
        <v>435</v>
      </c>
      <c r="C408" s="11">
        <v>15686.02</v>
      </c>
      <c r="D408" s="11">
        <v>46156.86</v>
      </c>
    </row>
    <row r="409" spans="1:4" x14ac:dyDescent="0.3">
      <c r="A409" s="12" t="s">
        <v>601</v>
      </c>
      <c r="B409" s="2" t="s">
        <v>437</v>
      </c>
      <c r="C409" s="11">
        <v>1338796.6200000001</v>
      </c>
      <c r="D409" s="11">
        <v>999514.53</v>
      </c>
    </row>
    <row r="410" spans="1:4" x14ac:dyDescent="0.3">
      <c r="A410" s="12" t="s">
        <v>602</v>
      </c>
      <c r="B410" s="2" t="s">
        <v>439</v>
      </c>
      <c r="C410" s="11">
        <v>3203475.88</v>
      </c>
      <c r="D410" s="11">
        <v>36310368.789999999</v>
      </c>
    </row>
    <row r="411" spans="1:4" x14ac:dyDescent="0.3">
      <c r="A411" s="12" t="s">
        <v>603</v>
      </c>
      <c r="B411" s="2" t="s">
        <v>441</v>
      </c>
      <c r="C411" s="11">
        <v>5361.28</v>
      </c>
      <c r="D411" s="11">
        <v>187620</v>
      </c>
    </row>
    <row r="412" spans="1:4" x14ac:dyDescent="0.3">
      <c r="A412" s="12" t="s">
        <v>604</v>
      </c>
      <c r="B412" s="2" t="s">
        <v>443</v>
      </c>
      <c r="C412" s="11">
        <v>1519.99</v>
      </c>
      <c r="D412" s="11">
        <v>25960</v>
      </c>
    </row>
    <row r="413" spans="1:4" x14ac:dyDescent="0.3">
      <c r="A413" s="12" t="s">
        <v>605</v>
      </c>
      <c r="B413" s="2" t="s">
        <v>445</v>
      </c>
      <c r="C413" s="11">
        <v>41895.4</v>
      </c>
      <c r="D413" s="11">
        <v>16980</v>
      </c>
    </row>
    <row r="414" spans="1:4" x14ac:dyDescent="0.3">
      <c r="A414" s="12" t="s">
        <v>606</v>
      </c>
      <c r="B414" s="2" t="s">
        <v>607</v>
      </c>
      <c r="C414" s="11">
        <v>0</v>
      </c>
      <c r="D414" s="11">
        <v>15400.27</v>
      </c>
    </row>
    <row r="415" spans="1:4" x14ac:dyDescent="0.3">
      <c r="A415" s="12" t="s">
        <v>608</v>
      </c>
      <c r="B415" s="2" t="s">
        <v>447</v>
      </c>
      <c r="C415" s="11">
        <v>59147430.890000001</v>
      </c>
      <c r="D415" s="11">
        <v>40442183.710000001</v>
      </c>
    </row>
    <row r="416" spans="1:4" x14ac:dyDescent="0.3">
      <c r="A416" s="12" t="s">
        <v>609</v>
      </c>
      <c r="B416" s="2" t="s">
        <v>610</v>
      </c>
      <c r="C416" s="11">
        <v>776841.22</v>
      </c>
      <c r="D416" s="11">
        <v>11326.79</v>
      </c>
    </row>
    <row r="417" spans="1:4" x14ac:dyDescent="0.3">
      <c r="A417" s="12" t="s">
        <v>611</v>
      </c>
      <c r="B417" s="2" t="s">
        <v>451</v>
      </c>
      <c r="C417" s="11">
        <v>20856.400000000001</v>
      </c>
      <c r="D417" s="11">
        <v>26175</v>
      </c>
    </row>
    <row r="418" spans="1:4" x14ac:dyDescent="0.3">
      <c r="A418" s="12" t="s">
        <v>612</v>
      </c>
      <c r="B418" s="2" t="s">
        <v>125</v>
      </c>
      <c r="C418" s="11">
        <v>11639396.619999999</v>
      </c>
      <c r="D418" s="11">
        <v>14140676.4</v>
      </c>
    </row>
    <row r="419" spans="1:4" x14ac:dyDescent="0.3">
      <c r="A419" s="12" t="s">
        <v>613</v>
      </c>
      <c r="B419" s="2" t="s">
        <v>614</v>
      </c>
      <c r="C419" s="11">
        <v>41976.2</v>
      </c>
      <c r="D419" s="11">
        <v>0</v>
      </c>
    </row>
    <row r="420" spans="1:4" x14ac:dyDescent="0.3">
      <c r="A420" s="12" t="s">
        <v>615</v>
      </c>
      <c r="B420" s="2" t="s">
        <v>454</v>
      </c>
      <c r="C420" s="11">
        <v>193578.56</v>
      </c>
      <c r="D420" s="11">
        <v>21171.75</v>
      </c>
    </row>
    <row r="421" spans="1:4" x14ac:dyDescent="0.3">
      <c r="A421" s="12" t="s">
        <v>616</v>
      </c>
      <c r="B421" s="2" t="s">
        <v>161</v>
      </c>
      <c r="C421" s="11">
        <v>19326585.460000001</v>
      </c>
      <c r="D421" s="11">
        <v>39948409.25</v>
      </c>
    </row>
    <row r="422" spans="1:4" x14ac:dyDescent="0.3">
      <c r="A422" s="12" t="s">
        <v>617</v>
      </c>
      <c r="B422" s="2" t="s">
        <v>618</v>
      </c>
      <c r="C422" s="11">
        <v>11172881.92</v>
      </c>
      <c r="D422" s="11">
        <v>0</v>
      </c>
    </row>
    <row r="423" spans="1:4" x14ac:dyDescent="0.3">
      <c r="A423" s="12" t="s">
        <v>619</v>
      </c>
      <c r="B423" s="2" t="s">
        <v>620</v>
      </c>
      <c r="C423" s="11">
        <v>3894</v>
      </c>
      <c r="D423" s="11">
        <v>0</v>
      </c>
    </row>
    <row r="424" spans="1:4" x14ac:dyDescent="0.3">
      <c r="A424" s="12" t="s">
        <v>621</v>
      </c>
      <c r="B424" s="2" t="s">
        <v>457</v>
      </c>
      <c r="C424" s="11">
        <v>159808.48000000001</v>
      </c>
      <c r="D424" s="11">
        <v>153847.84</v>
      </c>
    </row>
    <row r="425" spans="1:4" x14ac:dyDescent="0.3">
      <c r="A425" s="12" t="s">
        <v>622</v>
      </c>
      <c r="B425" s="2" t="s">
        <v>623</v>
      </c>
      <c r="C425" s="11">
        <v>47920648.299999997</v>
      </c>
      <c r="D425" s="11">
        <v>38091250.270000003</v>
      </c>
    </row>
    <row r="426" spans="1:4" s="3" customFormat="1" ht="16.2" thickBot="1" x14ac:dyDescent="0.35">
      <c r="A426" s="13" t="s">
        <v>624</v>
      </c>
      <c r="C426" s="18">
        <f>SUM(C386:C425)</f>
        <v>203903176.01999998</v>
      </c>
      <c r="D426" s="18">
        <f>SUM(D386:D425)</f>
        <v>221458907.26000002</v>
      </c>
    </row>
    <row r="427" spans="1:4" s="3" customFormat="1" x14ac:dyDescent="0.3">
      <c r="A427" s="13"/>
      <c r="C427" s="14">
        <v>0</v>
      </c>
      <c r="D427" s="14">
        <v>0</v>
      </c>
    </row>
    <row r="429" spans="1:4" x14ac:dyDescent="0.3">
      <c r="A429" s="13" t="s">
        <v>625</v>
      </c>
      <c r="C429" s="9">
        <v>2025</v>
      </c>
      <c r="D429" s="10">
        <v>2024</v>
      </c>
    </row>
    <row r="430" spans="1:4" x14ac:dyDescent="0.3">
      <c r="A430" s="12" t="s">
        <v>626</v>
      </c>
    </row>
    <row r="432" spans="1:4" x14ac:dyDescent="0.3">
      <c r="A432" s="12" t="s">
        <v>627</v>
      </c>
      <c r="B432" s="2" t="s">
        <v>524</v>
      </c>
      <c r="C432" s="11">
        <v>98468491.890000001</v>
      </c>
      <c r="D432" s="11">
        <v>37886794.579999998</v>
      </c>
    </row>
    <row r="433" spans="1:5" x14ac:dyDescent="0.3">
      <c r="A433" s="12" t="s">
        <v>628</v>
      </c>
      <c r="B433" s="2" t="s">
        <v>526</v>
      </c>
      <c r="C433" s="11">
        <v>62894078.799999997</v>
      </c>
      <c r="D433" s="11">
        <v>46631830.640000001</v>
      </c>
    </row>
    <row r="434" spans="1:5" x14ac:dyDescent="0.3">
      <c r="A434" s="12" t="s">
        <v>629</v>
      </c>
      <c r="B434" s="2" t="s">
        <v>528</v>
      </c>
      <c r="C434" s="11">
        <v>152638827.91</v>
      </c>
      <c r="D434" s="11">
        <v>114056058.8</v>
      </c>
    </row>
    <row r="435" spans="1:5" ht="16.2" thickBot="1" x14ac:dyDescent="0.35">
      <c r="A435" s="13" t="s">
        <v>630</v>
      </c>
      <c r="C435" s="18">
        <f>SUM(C432:C434)</f>
        <v>314001398.60000002</v>
      </c>
      <c r="D435" s="18">
        <f>SUM(D432:D434)</f>
        <v>198574684.01999998</v>
      </c>
    </row>
    <row r="436" spans="1:5" x14ac:dyDescent="0.3">
      <c r="A436" s="12" t="s">
        <v>631</v>
      </c>
      <c r="B436" s="2" t="s">
        <v>632</v>
      </c>
      <c r="C436" s="11">
        <v>7683640.9699999997</v>
      </c>
      <c r="D436" s="11">
        <v>10055744.279999999</v>
      </c>
    </row>
    <row r="437" spans="1:5" x14ac:dyDescent="0.3">
      <c r="A437" s="12" t="s">
        <v>633</v>
      </c>
      <c r="B437" s="2" t="s">
        <v>634</v>
      </c>
      <c r="C437" s="11">
        <v>3164684.82</v>
      </c>
      <c r="D437" s="11">
        <v>81718.73</v>
      </c>
    </row>
    <row r="438" spans="1:5" x14ac:dyDescent="0.3">
      <c r="A438" s="12" t="s">
        <v>635</v>
      </c>
      <c r="B438" s="2" t="s">
        <v>636</v>
      </c>
      <c r="C438" s="11">
        <v>16773000.66</v>
      </c>
      <c r="D438" s="11">
        <v>16353625.73</v>
      </c>
    </row>
    <row r="439" spans="1:5" ht="16.2" thickBot="1" x14ac:dyDescent="0.35">
      <c r="A439" s="13" t="s">
        <v>637</v>
      </c>
      <c r="C439" s="18">
        <f>SUM(C436:C438)</f>
        <v>27621326.449999999</v>
      </c>
      <c r="D439" s="18">
        <f>SUM(D436:D438)</f>
        <v>26491088.740000002</v>
      </c>
    </row>
    <row r="440" spans="1:5" x14ac:dyDescent="0.3">
      <c r="A440" s="13" t="s">
        <v>638</v>
      </c>
      <c r="C440" s="14">
        <f>C435+C439</f>
        <v>341622725.05000001</v>
      </c>
      <c r="D440" s="14">
        <f>D435+D439</f>
        <v>225065772.75999999</v>
      </c>
      <c r="E440" s="11"/>
    </row>
    <row r="441" spans="1:5" x14ac:dyDescent="0.3">
      <c r="C441" s="14">
        <v>0</v>
      </c>
      <c r="D441" s="14">
        <v>0</v>
      </c>
    </row>
    <row r="443" spans="1:5" x14ac:dyDescent="0.3">
      <c r="A443" s="13" t="s">
        <v>639</v>
      </c>
      <c r="C443" s="9">
        <v>2025</v>
      </c>
      <c r="D443" s="10">
        <v>2024</v>
      </c>
    </row>
    <row r="444" spans="1:5" x14ac:dyDescent="0.3">
      <c r="A444" s="12" t="s">
        <v>640</v>
      </c>
    </row>
    <row r="445" spans="1:5" x14ac:dyDescent="0.3">
      <c r="A445" s="12" t="s">
        <v>641</v>
      </c>
      <c r="B445" s="2" t="s">
        <v>642</v>
      </c>
      <c r="C445" s="11">
        <v>67628020.299999997</v>
      </c>
      <c r="D445" s="11">
        <v>44528517.560000002</v>
      </c>
      <c r="E445" s="11"/>
    </row>
    <row r="446" spans="1:5" x14ac:dyDescent="0.3">
      <c r="A446" s="12" t="s">
        <v>643</v>
      </c>
      <c r="B446" s="2" t="s">
        <v>383</v>
      </c>
      <c r="C446" s="11">
        <v>19796230.84</v>
      </c>
      <c r="D446" s="11">
        <v>46408959.130000003</v>
      </c>
      <c r="E446" s="11"/>
    </row>
    <row r="447" spans="1:5" x14ac:dyDescent="0.3">
      <c r="A447" s="12" t="s">
        <v>644</v>
      </c>
      <c r="B447" s="2" t="s">
        <v>385</v>
      </c>
      <c r="C447" s="11">
        <v>107528406.90000001</v>
      </c>
      <c r="D447" s="11">
        <v>10222643.68</v>
      </c>
      <c r="E447" s="11"/>
    </row>
    <row r="448" spans="1:5" x14ac:dyDescent="0.3">
      <c r="A448" s="12" t="s">
        <v>645</v>
      </c>
      <c r="B448" s="2" t="s">
        <v>646</v>
      </c>
      <c r="C448" s="11">
        <v>14859418.23</v>
      </c>
      <c r="D448" s="11">
        <v>18943108.23</v>
      </c>
      <c r="E448" s="11"/>
    </row>
    <row r="449" spans="1:5" x14ac:dyDescent="0.3">
      <c r="A449" s="12" t="s">
        <v>647</v>
      </c>
      <c r="B449" s="2" t="s">
        <v>648</v>
      </c>
      <c r="C449" s="11">
        <v>2221562.5699999998</v>
      </c>
      <c r="D449" s="11">
        <v>3539025.98</v>
      </c>
      <c r="E449" s="11"/>
    </row>
    <row r="450" spans="1:5" x14ac:dyDescent="0.3">
      <c r="A450" s="12" t="s">
        <v>649</v>
      </c>
      <c r="B450" s="2" t="s">
        <v>650</v>
      </c>
      <c r="C450" s="11">
        <v>128944860.68000001</v>
      </c>
      <c r="D450" s="11">
        <v>109317590.09999999</v>
      </c>
      <c r="E450" s="11"/>
    </row>
    <row r="451" spans="1:5" x14ac:dyDescent="0.3">
      <c r="A451" s="12" t="s">
        <v>651</v>
      </c>
      <c r="B451" s="2" t="s">
        <v>652</v>
      </c>
      <c r="C451" s="11">
        <v>343402.2</v>
      </c>
      <c r="D451" s="11">
        <v>105370</v>
      </c>
      <c r="E451" s="11"/>
    </row>
    <row r="452" spans="1:5" x14ac:dyDescent="0.3">
      <c r="A452" s="12" t="s">
        <v>653</v>
      </c>
      <c r="B452" s="2" t="s">
        <v>397</v>
      </c>
      <c r="C452" s="11">
        <v>51980500.020000003</v>
      </c>
      <c r="D452" s="11">
        <v>34422135</v>
      </c>
      <c r="E452" s="11"/>
    </row>
    <row r="453" spans="1:5" x14ac:dyDescent="0.3">
      <c r="A453" s="12" t="s">
        <v>654</v>
      </c>
      <c r="B453" s="2" t="s">
        <v>655</v>
      </c>
      <c r="C453" s="11">
        <v>0</v>
      </c>
      <c r="D453" s="11">
        <v>46269</v>
      </c>
      <c r="E453" s="11"/>
    </row>
    <row r="454" spans="1:5" x14ac:dyDescent="0.3">
      <c r="A454" s="12" t="s">
        <v>656</v>
      </c>
      <c r="B454" s="2" t="s">
        <v>657</v>
      </c>
      <c r="C454" s="11">
        <v>3463807.72</v>
      </c>
      <c r="D454" s="11">
        <v>3874126.56</v>
      </c>
      <c r="E454" s="11"/>
    </row>
    <row r="455" spans="1:5" x14ac:dyDescent="0.3">
      <c r="A455" s="12" t="s">
        <v>658</v>
      </c>
      <c r="B455" s="2" t="s">
        <v>461</v>
      </c>
      <c r="C455" s="11">
        <v>19317261.829999998</v>
      </c>
      <c r="D455" s="11">
        <v>17195314.16</v>
      </c>
      <c r="E455" s="11"/>
    </row>
    <row r="456" spans="1:5" x14ac:dyDescent="0.3">
      <c r="A456" s="12" t="s">
        <v>659</v>
      </c>
      <c r="B456" s="2" t="s">
        <v>463</v>
      </c>
      <c r="C456" s="11">
        <v>333955.20000000001</v>
      </c>
      <c r="D456" s="11">
        <v>285861</v>
      </c>
      <c r="E456" s="11"/>
    </row>
    <row r="457" spans="1:5" x14ac:dyDescent="0.3">
      <c r="A457" s="12" t="s">
        <v>660</v>
      </c>
      <c r="B457" s="2" t="s">
        <v>465</v>
      </c>
      <c r="C457" s="11">
        <v>4012</v>
      </c>
      <c r="D457" s="11">
        <v>27841.55</v>
      </c>
      <c r="E457" s="11"/>
    </row>
    <row r="458" spans="1:5" x14ac:dyDescent="0.3">
      <c r="A458" s="12" t="s">
        <v>661</v>
      </c>
      <c r="B458" s="2" t="s">
        <v>467</v>
      </c>
      <c r="C458" s="11">
        <v>2052633.4</v>
      </c>
      <c r="D458" s="11">
        <v>3155414</v>
      </c>
      <c r="E458" s="11"/>
    </row>
    <row r="459" spans="1:5" x14ac:dyDescent="0.3">
      <c r="A459" s="12" t="s">
        <v>662</v>
      </c>
      <c r="B459" s="2" t="s">
        <v>469</v>
      </c>
      <c r="C459" s="11">
        <v>158849</v>
      </c>
      <c r="D459" s="11">
        <v>207840</v>
      </c>
      <c r="E459" s="11"/>
    </row>
    <row r="460" spans="1:5" x14ac:dyDescent="0.3">
      <c r="A460" s="12" t="s">
        <v>663</v>
      </c>
      <c r="B460" s="2" t="s">
        <v>664</v>
      </c>
      <c r="C460" s="11">
        <v>115871.03</v>
      </c>
      <c r="D460" s="11">
        <v>332323.45</v>
      </c>
      <c r="E460" s="11"/>
    </row>
    <row r="461" spans="1:5" x14ac:dyDescent="0.3">
      <c r="A461" s="12" t="s">
        <v>665</v>
      </c>
      <c r="B461" s="2" t="s">
        <v>666</v>
      </c>
      <c r="C461" s="11">
        <v>12564758</v>
      </c>
      <c r="D461" s="11">
        <v>942781.77</v>
      </c>
      <c r="E461" s="11"/>
    </row>
    <row r="462" spans="1:5" x14ac:dyDescent="0.3">
      <c r="A462" s="12" t="s">
        <v>667</v>
      </c>
      <c r="B462" s="2" t="s">
        <v>668</v>
      </c>
      <c r="C462" s="11">
        <v>1799999.96</v>
      </c>
      <c r="D462" s="11">
        <v>97000.01</v>
      </c>
      <c r="E462" s="11"/>
    </row>
    <row r="463" spans="1:5" x14ac:dyDescent="0.3">
      <c r="A463" s="12" t="s">
        <v>669</v>
      </c>
      <c r="B463" s="2" t="s">
        <v>471</v>
      </c>
      <c r="C463" s="11">
        <v>2400001.06</v>
      </c>
      <c r="D463" s="11">
        <v>3148498.81</v>
      </c>
      <c r="E463" s="11"/>
    </row>
    <row r="464" spans="1:5" x14ac:dyDescent="0.3">
      <c r="A464" s="12" t="s">
        <v>670</v>
      </c>
      <c r="B464" s="2" t="s">
        <v>671</v>
      </c>
      <c r="C464" s="11">
        <v>314417.2</v>
      </c>
      <c r="D464" s="11">
        <v>14380134.93</v>
      </c>
      <c r="E464" s="11"/>
    </row>
    <row r="465" spans="1:5" x14ac:dyDescent="0.3">
      <c r="A465" s="12" t="s">
        <v>672</v>
      </c>
      <c r="B465" s="2" t="s">
        <v>673</v>
      </c>
      <c r="C465" s="11">
        <v>306297.24</v>
      </c>
      <c r="D465" s="11">
        <v>1158133.47</v>
      </c>
      <c r="E465" s="11"/>
    </row>
    <row r="466" spans="1:5" x14ac:dyDescent="0.3">
      <c r="A466" s="12" t="s">
        <v>674</v>
      </c>
      <c r="B466" s="2" t="s">
        <v>475</v>
      </c>
      <c r="C466" s="11">
        <v>4661137.12</v>
      </c>
      <c r="D466" s="11">
        <v>622223.92000000004</v>
      </c>
      <c r="E466" s="11"/>
    </row>
    <row r="467" spans="1:5" x14ac:dyDescent="0.3">
      <c r="A467" s="12" t="s">
        <v>675</v>
      </c>
      <c r="B467" s="2" t="s">
        <v>676</v>
      </c>
      <c r="C467" s="11">
        <v>2000</v>
      </c>
      <c r="D467" s="11">
        <v>525</v>
      </c>
      <c r="E467" s="11"/>
    </row>
    <row r="468" spans="1:5" x14ac:dyDescent="0.3">
      <c r="A468" s="12" t="s">
        <v>677</v>
      </c>
      <c r="B468" s="2" t="s">
        <v>477</v>
      </c>
      <c r="C468" s="11">
        <v>66450</v>
      </c>
      <c r="D468" s="11">
        <v>2043850</v>
      </c>
      <c r="E468" s="11"/>
    </row>
    <row r="469" spans="1:5" x14ac:dyDescent="0.3">
      <c r="A469" s="12" t="s">
        <v>678</v>
      </c>
      <c r="B469" s="2" t="s">
        <v>679</v>
      </c>
      <c r="C469" s="11">
        <v>3776656.59</v>
      </c>
      <c r="D469" s="11">
        <v>573772.75</v>
      </c>
      <c r="E469" s="11"/>
    </row>
    <row r="470" spans="1:5" x14ac:dyDescent="0.3">
      <c r="A470" s="12" t="s">
        <v>680</v>
      </c>
      <c r="B470" s="2" t="s">
        <v>479</v>
      </c>
      <c r="C470" s="11">
        <v>269640.59999999998</v>
      </c>
      <c r="D470" s="11">
        <v>486530.91</v>
      </c>
      <c r="E470" s="11"/>
    </row>
    <row r="471" spans="1:5" x14ac:dyDescent="0.3">
      <c r="A471" s="12" t="s">
        <v>681</v>
      </c>
      <c r="B471" s="2" t="s">
        <v>481</v>
      </c>
      <c r="C471" s="11">
        <v>1964430</v>
      </c>
      <c r="D471" s="11">
        <v>1386770</v>
      </c>
      <c r="E471" s="11"/>
    </row>
    <row r="472" spans="1:5" x14ac:dyDescent="0.3">
      <c r="A472" s="12" t="s">
        <v>682</v>
      </c>
      <c r="B472" s="2" t="s">
        <v>483</v>
      </c>
      <c r="C472" s="11">
        <v>109547.11</v>
      </c>
      <c r="D472" s="11">
        <v>312860.78000000003</v>
      </c>
      <c r="E472" s="11"/>
    </row>
    <row r="473" spans="1:5" x14ac:dyDescent="0.3">
      <c r="A473" s="12" t="s">
        <v>683</v>
      </c>
      <c r="B473" s="2" t="s">
        <v>684</v>
      </c>
      <c r="C473" s="11">
        <v>27023461.640000001</v>
      </c>
      <c r="D473" s="11">
        <v>42261020.689999998</v>
      </c>
      <c r="E473" s="11"/>
    </row>
    <row r="474" spans="1:5" x14ac:dyDescent="0.3">
      <c r="A474" s="12" t="s">
        <v>685</v>
      </c>
      <c r="B474" s="2" t="s">
        <v>686</v>
      </c>
      <c r="C474" s="11">
        <v>9993.42</v>
      </c>
      <c r="D474" s="11">
        <v>0</v>
      </c>
      <c r="E474" s="11"/>
    </row>
    <row r="475" spans="1:5" x14ac:dyDescent="0.3">
      <c r="A475" s="12" t="s">
        <v>687</v>
      </c>
      <c r="B475" s="2" t="s">
        <v>485</v>
      </c>
      <c r="C475" s="11">
        <v>78021.89</v>
      </c>
      <c r="D475" s="11">
        <v>36271.050000000003</v>
      </c>
      <c r="E475" s="11"/>
    </row>
    <row r="476" spans="1:5" x14ac:dyDescent="0.3">
      <c r="A476" s="12" t="s">
        <v>688</v>
      </c>
      <c r="B476" s="2" t="s">
        <v>487</v>
      </c>
      <c r="C476" s="11">
        <v>6627941.2400000002</v>
      </c>
      <c r="D476" s="11">
        <v>10048334.130000001</v>
      </c>
      <c r="E476" s="11"/>
    </row>
    <row r="477" spans="1:5" x14ac:dyDescent="0.3">
      <c r="A477" s="12" t="s">
        <v>689</v>
      </c>
      <c r="B477" s="2" t="s">
        <v>489</v>
      </c>
      <c r="C477" s="11">
        <v>1935387.45</v>
      </c>
      <c r="D477" s="11">
        <v>2831358.11</v>
      </c>
      <c r="E477" s="11"/>
    </row>
    <row r="478" spans="1:5" x14ac:dyDescent="0.3">
      <c r="A478" s="12" t="s">
        <v>690</v>
      </c>
      <c r="B478" s="2" t="s">
        <v>513</v>
      </c>
      <c r="C478" s="11">
        <v>-2384.25</v>
      </c>
      <c r="D478" s="11">
        <v>35609.800000000003</v>
      </c>
      <c r="E478" s="11"/>
    </row>
    <row r="479" spans="1:5" x14ac:dyDescent="0.3">
      <c r="A479" s="12" t="s">
        <v>691</v>
      </c>
      <c r="B479" s="2" t="s">
        <v>692</v>
      </c>
      <c r="C479" s="11">
        <v>0</v>
      </c>
      <c r="D479" s="11">
        <v>567709.80000000005</v>
      </c>
      <c r="E479" s="11"/>
    </row>
    <row r="480" spans="1:5" x14ac:dyDescent="0.3">
      <c r="A480" s="12" t="s">
        <v>693</v>
      </c>
      <c r="B480" s="2" t="s">
        <v>493</v>
      </c>
      <c r="C480" s="11">
        <v>7496215.4699999997</v>
      </c>
      <c r="D480" s="11">
        <v>2388655.66</v>
      </c>
      <c r="E480" s="11"/>
    </row>
    <row r="481" spans="1:5" x14ac:dyDescent="0.3">
      <c r="A481" s="12" t="s">
        <v>694</v>
      </c>
      <c r="B481" s="2" t="s">
        <v>495</v>
      </c>
      <c r="C481" s="11">
        <v>425563.09</v>
      </c>
      <c r="D481" s="11">
        <v>284973.88</v>
      </c>
      <c r="E481" s="11"/>
    </row>
    <row r="482" spans="1:5" x14ac:dyDescent="0.3">
      <c r="A482" s="12" t="s">
        <v>695</v>
      </c>
      <c r="B482" s="2" t="s">
        <v>497</v>
      </c>
      <c r="C482" s="11">
        <v>34395.519999999997</v>
      </c>
      <c r="D482" s="11">
        <v>59460.47</v>
      </c>
      <c r="E482" s="11"/>
    </row>
    <row r="483" spans="1:5" x14ac:dyDescent="0.3">
      <c r="A483" s="12" t="s">
        <v>696</v>
      </c>
      <c r="B483" s="2" t="s">
        <v>499</v>
      </c>
      <c r="C483" s="11">
        <v>54951.32</v>
      </c>
      <c r="D483" s="11">
        <v>1470</v>
      </c>
      <c r="E483" s="11"/>
    </row>
    <row r="484" spans="1:5" x14ac:dyDescent="0.3">
      <c r="A484" s="12" t="s">
        <v>697</v>
      </c>
      <c r="B484" s="2" t="s">
        <v>503</v>
      </c>
      <c r="C484" s="11">
        <v>16080675.380000001</v>
      </c>
      <c r="D484" s="11">
        <v>151182.78</v>
      </c>
      <c r="E484" s="11"/>
    </row>
    <row r="485" spans="1:5" x14ac:dyDescent="0.3">
      <c r="A485" s="12" t="s">
        <v>698</v>
      </c>
      <c r="B485" s="2" t="s">
        <v>505</v>
      </c>
      <c r="C485" s="11">
        <v>3071283.54</v>
      </c>
      <c r="D485" s="11">
        <v>55946.98</v>
      </c>
      <c r="E485" s="11"/>
    </row>
    <row r="486" spans="1:5" x14ac:dyDescent="0.3">
      <c r="A486" s="12" t="s">
        <v>699</v>
      </c>
      <c r="B486" s="2" t="s">
        <v>507</v>
      </c>
      <c r="C486" s="11">
        <v>0</v>
      </c>
      <c r="D486" s="11">
        <v>14600.14</v>
      </c>
      <c r="E486" s="11"/>
    </row>
    <row r="487" spans="1:5" x14ac:dyDescent="0.3">
      <c r="A487" s="12" t="s">
        <v>700</v>
      </c>
      <c r="B487" s="2" t="s">
        <v>701</v>
      </c>
      <c r="C487" s="11">
        <v>12433504.08</v>
      </c>
      <c r="D487" s="11">
        <v>0.2</v>
      </c>
      <c r="E487" s="11"/>
    </row>
    <row r="488" spans="1:5" x14ac:dyDescent="0.3">
      <c r="A488" s="12" t="s">
        <v>702</v>
      </c>
      <c r="B488" s="2" t="s">
        <v>703</v>
      </c>
      <c r="C488" s="11">
        <v>0</v>
      </c>
      <c r="D488" s="11">
        <v>1034164.53</v>
      </c>
      <c r="E488" s="11"/>
    </row>
    <row r="489" spans="1:5" x14ac:dyDescent="0.3">
      <c r="A489" s="12" t="s">
        <v>704</v>
      </c>
      <c r="B489" s="2" t="s">
        <v>705</v>
      </c>
      <c r="C489" s="11">
        <v>0</v>
      </c>
      <c r="D489" s="11">
        <v>9920</v>
      </c>
      <c r="E489" s="11"/>
    </row>
    <row r="490" spans="1:5" x14ac:dyDescent="0.3">
      <c r="A490" s="12" t="s">
        <v>706</v>
      </c>
      <c r="B490" s="2" t="s">
        <v>707</v>
      </c>
      <c r="C490" s="11">
        <v>484701</v>
      </c>
      <c r="D490" s="11">
        <v>200660.4</v>
      </c>
      <c r="E490" s="11"/>
    </row>
    <row r="491" spans="1:5" x14ac:dyDescent="0.3">
      <c r="A491" s="12" t="s">
        <v>708</v>
      </c>
      <c r="B491" s="2" t="s">
        <v>709</v>
      </c>
      <c r="C491" s="11">
        <v>0</v>
      </c>
      <c r="D491" s="11">
        <v>2924630</v>
      </c>
      <c r="E491" s="11"/>
    </row>
    <row r="492" spans="1:5" x14ac:dyDescent="0.3">
      <c r="A492" s="12" t="s">
        <v>710</v>
      </c>
      <c r="B492" s="2" t="s">
        <v>521</v>
      </c>
      <c r="C492" s="11">
        <v>222754.96</v>
      </c>
      <c r="D492" s="11">
        <v>316300</v>
      </c>
      <c r="E492" s="11"/>
    </row>
    <row r="493" spans="1:5" x14ac:dyDescent="0.3">
      <c r="A493" s="12" t="s">
        <v>711</v>
      </c>
      <c r="B493" s="2" t="s">
        <v>712</v>
      </c>
      <c r="C493" s="11">
        <v>1069000</v>
      </c>
      <c r="D493" s="11">
        <v>0</v>
      </c>
      <c r="E493" s="11"/>
    </row>
    <row r="494" spans="1:5" x14ac:dyDescent="0.3">
      <c r="A494" s="12" t="s">
        <v>713</v>
      </c>
      <c r="B494" s="2" t="s">
        <v>377</v>
      </c>
      <c r="C494" s="11">
        <v>238500</v>
      </c>
      <c r="D494" s="11">
        <v>0</v>
      </c>
      <c r="E494" s="11"/>
    </row>
    <row r="495" spans="1:5" x14ac:dyDescent="0.3">
      <c r="A495" s="12" t="s">
        <v>714</v>
      </c>
      <c r="B495" s="2" t="s">
        <v>715</v>
      </c>
      <c r="C495" s="11">
        <v>854655.08</v>
      </c>
      <c r="D495" s="11">
        <v>0</v>
      </c>
      <c r="E495" s="11"/>
    </row>
    <row r="496" spans="1:5" x14ac:dyDescent="0.3">
      <c r="A496" s="12" t="s">
        <v>716</v>
      </c>
      <c r="B496" s="2" t="s">
        <v>717</v>
      </c>
      <c r="C496" s="11">
        <v>0</v>
      </c>
      <c r="D496" s="11">
        <v>65486.5</v>
      </c>
      <c r="E496" s="11"/>
    </row>
    <row r="497" spans="1:5" s="3" customFormat="1" ht="16.2" thickBot="1" x14ac:dyDescent="0.35">
      <c r="A497" s="13" t="s">
        <v>718</v>
      </c>
      <c r="C497" s="18">
        <f>SUM(C445:C496)</f>
        <v>525122747.62999982</v>
      </c>
      <c r="D497" s="18">
        <f>SUM(D445:D496)</f>
        <v>381053176.87000006</v>
      </c>
    </row>
    <row r="498" spans="1:5" s="3" customFormat="1" x14ac:dyDescent="0.3">
      <c r="A498" s="13"/>
      <c r="C498" s="14">
        <v>0</v>
      </c>
      <c r="D498" s="14">
        <v>0</v>
      </c>
    </row>
    <row r="499" spans="1:5" s="3" customFormat="1" x14ac:dyDescent="0.3">
      <c r="A499" s="13"/>
      <c r="C499" s="14"/>
      <c r="D499" s="14"/>
    </row>
    <row r="500" spans="1:5" s="3" customFormat="1" x14ac:dyDescent="0.3">
      <c r="A500" s="13"/>
      <c r="B500" s="2" t="s">
        <v>719</v>
      </c>
      <c r="C500" s="54">
        <v>120401871</v>
      </c>
      <c r="D500" s="54">
        <v>226580627.50999999</v>
      </c>
      <c r="E500" s="14"/>
    </row>
    <row r="501" spans="1:5" s="3" customFormat="1" x14ac:dyDescent="0.3">
      <c r="A501" s="13"/>
      <c r="B501" s="2" t="s">
        <v>720</v>
      </c>
      <c r="C501" s="54">
        <v>0</v>
      </c>
      <c r="D501" s="54">
        <v>0</v>
      </c>
      <c r="E501" s="14"/>
    </row>
    <row r="502" spans="1:5" s="3" customFormat="1" x14ac:dyDescent="0.3">
      <c r="A502" s="13"/>
      <c r="B502" s="2" t="s">
        <v>721</v>
      </c>
      <c r="C502" s="23">
        <v>0</v>
      </c>
      <c r="D502" s="23">
        <v>71650219.969999999</v>
      </c>
    </row>
    <row r="503" spans="1:5" s="3" customFormat="1" x14ac:dyDescent="0.3">
      <c r="A503" s="13"/>
      <c r="B503" s="2" t="s">
        <v>722</v>
      </c>
      <c r="C503" s="23">
        <v>0</v>
      </c>
      <c r="D503" s="23">
        <v>0</v>
      </c>
    </row>
    <row r="504" spans="1:5" s="3" customFormat="1" x14ac:dyDescent="0.3">
      <c r="A504" s="13"/>
      <c r="B504" s="2" t="s">
        <v>723</v>
      </c>
      <c r="C504" s="23">
        <v>0</v>
      </c>
      <c r="D504" s="23">
        <v>0</v>
      </c>
    </row>
    <row r="505" spans="1:5" s="3" customFormat="1" x14ac:dyDescent="0.3">
      <c r="A505" s="22" t="s">
        <v>724</v>
      </c>
      <c r="B505" s="2" t="s">
        <v>725</v>
      </c>
      <c r="C505" s="23">
        <v>2301561056.6100001</v>
      </c>
      <c r="D505" s="23">
        <v>0</v>
      </c>
    </row>
    <row r="506" spans="1:5" s="3" customFormat="1" x14ac:dyDescent="0.3">
      <c r="A506" s="13"/>
      <c r="B506" s="2" t="s">
        <v>726</v>
      </c>
      <c r="C506" s="23">
        <v>0</v>
      </c>
      <c r="D506" s="23">
        <v>0</v>
      </c>
    </row>
    <row r="507" spans="1:5" s="3" customFormat="1" x14ac:dyDescent="0.3">
      <c r="A507" s="13"/>
      <c r="B507" s="2" t="s">
        <v>727</v>
      </c>
      <c r="C507" s="23">
        <v>0</v>
      </c>
      <c r="D507" s="23">
        <v>0</v>
      </c>
    </row>
    <row r="508" spans="1:5" s="3" customFormat="1" x14ac:dyDescent="0.3">
      <c r="A508" s="13"/>
      <c r="B508" s="2" t="s">
        <v>728</v>
      </c>
      <c r="C508" s="54">
        <v>65551483.140000015</v>
      </c>
      <c r="D508" s="54">
        <v>0</v>
      </c>
      <c r="E508" s="14"/>
    </row>
    <row r="509" spans="1:5" s="3" customFormat="1" ht="16.2" thickBot="1" x14ac:dyDescent="0.35">
      <c r="A509" s="13" t="s">
        <v>729</v>
      </c>
      <c r="C509" s="18">
        <f>SUM(C500:C508)</f>
        <v>2487514410.75</v>
      </c>
      <c r="D509" s="18">
        <f>SUM(D500:D508)</f>
        <v>298230847.48000002</v>
      </c>
    </row>
    <row r="510" spans="1:5" x14ac:dyDescent="0.3">
      <c r="C510" s="14">
        <v>0</v>
      </c>
      <c r="D510" s="14">
        <v>0</v>
      </c>
    </row>
    <row r="511" spans="1:5" x14ac:dyDescent="0.3">
      <c r="C511" s="14"/>
      <c r="D511" s="14"/>
    </row>
    <row r="512" spans="1:5" s="3" customFormat="1" x14ac:dyDescent="0.3">
      <c r="A512" s="13" t="s">
        <v>730</v>
      </c>
      <c r="C512" s="9">
        <v>2025</v>
      </c>
      <c r="D512" s="10">
        <v>2024</v>
      </c>
    </row>
    <row r="513" spans="1:4" s="3" customFormat="1" x14ac:dyDescent="0.3">
      <c r="A513" s="12" t="s">
        <v>731</v>
      </c>
      <c r="C513" s="14"/>
      <c r="D513" s="14"/>
    </row>
    <row r="514" spans="1:4" s="3" customFormat="1" ht="14.25" customHeight="1" x14ac:dyDescent="0.3">
      <c r="C514" s="14"/>
      <c r="D514" s="14"/>
    </row>
    <row r="515" spans="1:4" x14ac:dyDescent="0.3">
      <c r="A515" s="12" t="s">
        <v>732</v>
      </c>
      <c r="B515" s="2" t="s">
        <v>733</v>
      </c>
      <c r="C515" s="11">
        <v>4739897.32</v>
      </c>
      <c r="D515" s="11">
        <v>14247399.9</v>
      </c>
    </row>
    <row r="516" spans="1:4" x14ac:dyDescent="0.3">
      <c r="A516" s="12" t="s">
        <v>734</v>
      </c>
      <c r="B516" s="2" t="s">
        <v>735</v>
      </c>
      <c r="C516" s="11">
        <v>2012590.78</v>
      </c>
      <c r="D516" s="11">
        <v>592178.82999999996</v>
      </c>
    </row>
    <row r="517" spans="1:4" x14ac:dyDescent="0.3">
      <c r="A517" s="12" t="s">
        <v>736</v>
      </c>
      <c r="B517" s="2" t="s">
        <v>737</v>
      </c>
      <c r="C517" s="11">
        <v>27961201.75</v>
      </c>
      <c r="D517" s="11">
        <v>26010390.289999999</v>
      </c>
    </row>
    <row r="518" spans="1:4" x14ac:dyDescent="0.3">
      <c r="A518" s="12" t="s">
        <v>738</v>
      </c>
      <c r="B518" s="2" t="s">
        <v>739</v>
      </c>
      <c r="C518" s="11">
        <v>-236709</v>
      </c>
      <c r="D518" s="11">
        <v>0</v>
      </c>
    </row>
    <row r="519" spans="1:4" x14ac:dyDescent="0.3">
      <c r="A519" s="12" t="s">
        <v>740</v>
      </c>
      <c r="B519" s="2" t="s">
        <v>741</v>
      </c>
      <c r="C519" s="11">
        <v>106.95</v>
      </c>
      <c r="D519" s="11">
        <v>7.97</v>
      </c>
    </row>
    <row r="520" spans="1:4" s="3" customFormat="1" ht="18.75" customHeight="1" thickBot="1" x14ac:dyDescent="0.35">
      <c r="A520" s="13" t="s">
        <v>742</v>
      </c>
      <c r="C520" s="18">
        <f>SUM(C515:C519)</f>
        <v>34477087.800000004</v>
      </c>
      <c r="D520" s="18">
        <f>SUM(D515:D519)</f>
        <v>40849976.989999995</v>
      </c>
    </row>
    <row r="521" spans="1:4" x14ac:dyDescent="0.3">
      <c r="C521" s="11">
        <v>0</v>
      </c>
      <c r="D521" s="11">
        <v>0</v>
      </c>
    </row>
    <row r="522" spans="1:4" ht="100.2" customHeight="1" x14ac:dyDescent="0.3">
      <c r="A522" s="55" t="s">
        <v>743</v>
      </c>
      <c r="B522" s="56"/>
      <c r="C522" s="56"/>
      <c r="D522" s="56"/>
    </row>
  </sheetData>
  <mergeCells count="10">
    <mergeCell ref="A63:D63"/>
    <mergeCell ref="A65:D65"/>
    <mergeCell ref="A67:D67"/>
    <mergeCell ref="A522:D522"/>
    <mergeCell ref="A3:D3"/>
    <mergeCell ref="A4:D4"/>
    <mergeCell ref="A5:D5"/>
    <mergeCell ref="A6:D6"/>
    <mergeCell ref="C8:D8"/>
    <mergeCell ref="A52:D52"/>
  </mergeCells>
  <pageMargins left="0.7" right="0.7" top="0.75" bottom="0.75" header="0.3" footer="0.3"/>
  <pageSetup paperSize="9" scale="7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24012-9E06-496F-B70D-538793232D7A}">
  <sheetPr>
    <pageSetUpPr fitToPage="1"/>
  </sheetPr>
  <dimension ref="A4:M41"/>
  <sheetViews>
    <sheetView topLeftCell="A2" workbookViewId="0">
      <selection activeCell="B376" sqref="B376:B379"/>
    </sheetView>
  </sheetViews>
  <sheetFormatPr defaultColWidth="11.5546875" defaultRowHeight="14.4" x14ac:dyDescent="0.3"/>
  <cols>
    <col min="1" max="1" width="48.33203125" customWidth="1"/>
    <col min="2" max="2" width="18.44140625" customWidth="1"/>
    <col min="3" max="3" width="22.109375" customWidth="1"/>
    <col min="4" max="4" width="24.6640625" customWidth="1"/>
    <col min="5" max="5" width="19" customWidth="1"/>
    <col min="6" max="6" width="19.5546875" customWidth="1"/>
    <col min="7" max="7" width="19.44140625" customWidth="1"/>
    <col min="8" max="9" width="21" customWidth="1"/>
    <col min="10" max="10" width="4.77734375" bestFit="1" customWidth="1"/>
    <col min="11" max="12" width="9.109375" customWidth="1"/>
    <col min="13" max="13" width="20.33203125" customWidth="1"/>
    <col min="14" max="253" width="9.109375" customWidth="1"/>
  </cols>
  <sheetData>
    <row r="4" spans="1:13" ht="16.2" thickBot="1" x14ac:dyDescent="0.35">
      <c r="A4" s="57" t="s">
        <v>744</v>
      </c>
      <c r="B4" s="58"/>
      <c r="C4" s="58"/>
      <c r="D4" s="59"/>
      <c r="E4" s="58"/>
      <c r="F4" s="58"/>
      <c r="G4" s="58"/>
      <c r="H4" s="58"/>
      <c r="I4" s="58"/>
    </row>
    <row r="5" spans="1:13" ht="47.4" thickBot="1" x14ac:dyDescent="0.35">
      <c r="A5" s="60" t="s">
        <v>745</v>
      </c>
      <c r="B5" s="61" t="s">
        <v>746</v>
      </c>
      <c r="C5" s="61" t="s">
        <v>747</v>
      </c>
      <c r="D5" s="62" t="s">
        <v>748</v>
      </c>
      <c r="E5" s="62" t="s">
        <v>749</v>
      </c>
      <c r="F5" s="62" t="s">
        <v>750</v>
      </c>
      <c r="G5" s="62" t="s">
        <v>751</v>
      </c>
      <c r="H5" s="62" t="s">
        <v>752</v>
      </c>
      <c r="I5" s="63" t="s">
        <v>753</v>
      </c>
    </row>
    <row r="6" spans="1:13" ht="15.6" x14ac:dyDescent="0.3">
      <c r="A6" s="64" t="s">
        <v>754</v>
      </c>
      <c r="B6" s="65"/>
      <c r="C6" s="66"/>
      <c r="D6" s="67"/>
      <c r="E6" s="66"/>
      <c r="F6" s="66"/>
      <c r="G6" s="66"/>
      <c r="H6" s="68"/>
      <c r="I6" s="69"/>
    </row>
    <row r="7" spans="1:13" ht="15.6" x14ac:dyDescent="0.3">
      <c r="A7" s="70" t="s">
        <v>755</v>
      </c>
      <c r="B7" s="71">
        <v>8787087810</v>
      </c>
      <c r="C7" s="71">
        <f>71719803068.37-11</f>
        <v>71719803057.369995</v>
      </c>
      <c r="D7" s="71">
        <f>21572551201.98-424</f>
        <v>21572550777.98</v>
      </c>
      <c r="E7" s="71">
        <f>175958961.55-19099</f>
        <v>175939862.55000001</v>
      </c>
      <c r="F7" s="71">
        <f>4762813875.13-70818784.7</f>
        <v>4691995090.4300003</v>
      </c>
      <c r="G7" s="71">
        <f>66975005.11-8330.15</f>
        <v>66966674.960000001</v>
      </c>
      <c r="H7" s="72">
        <v>28984215858.889999</v>
      </c>
      <c r="I7" s="73">
        <f t="shared" ref="I7:I13" si="0">SUM(B7:H7)</f>
        <v>135998559132.17999</v>
      </c>
    </row>
    <row r="8" spans="1:13" ht="15.6" x14ac:dyDescent="0.3">
      <c r="A8" s="74" t="s">
        <v>756</v>
      </c>
      <c r="B8" s="75">
        <v>0</v>
      </c>
      <c r="C8" s="75">
        <v>0</v>
      </c>
      <c r="D8" s="75">
        <v>1156400</v>
      </c>
      <c r="E8" s="75">
        <v>1432432.4099999988</v>
      </c>
      <c r="F8" s="75">
        <f>181191766.39+70818784.7-2082496.89</f>
        <v>249928054.19999999</v>
      </c>
      <c r="G8" s="75">
        <v>384323.53</v>
      </c>
      <c r="H8" s="75">
        <v>11987239973.330002</v>
      </c>
      <c r="I8" s="73">
        <f t="shared" si="0"/>
        <v>12240141183.470001</v>
      </c>
    </row>
    <row r="9" spans="1:13" ht="15.6" x14ac:dyDescent="0.3">
      <c r="A9" s="74" t="s">
        <v>757</v>
      </c>
      <c r="B9" s="76">
        <v>0</v>
      </c>
      <c r="C9" s="76">
        <v>0</v>
      </c>
      <c r="D9" s="75">
        <v>0</v>
      </c>
      <c r="E9" s="76">
        <v>0</v>
      </c>
      <c r="F9" s="76">
        <v>0</v>
      </c>
      <c r="G9" s="76">
        <v>0</v>
      </c>
      <c r="H9" s="77">
        <v>0</v>
      </c>
      <c r="I9" s="73">
        <f t="shared" si="0"/>
        <v>0</v>
      </c>
    </row>
    <row r="10" spans="1:13" ht="15.6" x14ac:dyDescent="0.3">
      <c r="A10" s="74" t="s">
        <v>758</v>
      </c>
      <c r="B10" s="76">
        <v>0</v>
      </c>
      <c r="C10" s="76">
        <v>0</v>
      </c>
      <c r="D10" s="76">
        <v>0</v>
      </c>
      <c r="E10" s="76">
        <v>0</v>
      </c>
      <c r="F10" s="76">
        <v>0</v>
      </c>
      <c r="G10" s="76">
        <v>0</v>
      </c>
      <c r="H10" s="76">
        <v>0</v>
      </c>
      <c r="I10" s="73">
        <f t="shared" si="0"/>
        <v>0</v>
      </c>
    </row>
    <row r="11" spans="1:13" ht="15.6" x14ac:dyDescent="0.3">
      <c r="A11" s="74" t="s">
        <v>759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v>0</v>
      </c>
      <c r="H11" s="76">
        <v>-2149981893.6799998</v>
      </c>
      <c r="I11" s="73">
        <f t="shared" si="0"/>
        <v>-2149981893.6799998</v>
      </c>
    </row>
    <row r="12" spans="1:13" ht="15.6" x14ac:dyDescent="0.3">
      <c r="A12" s="74" t="s">
        <v>760</v>
      </c>
      <c r="B12" s="76">
        <v>0</v>
      </c>
      <c r="C12" s="76">
        <v>2671457456.2300005</v>
      </c>
      <c r="D12" s="75">
        <v>914591871.51999998</v>
      </c>
      <c r="E12" s="76">
        <v>0</v>
      </c>
      <c r="F12" s="76">
        <v>0</v>
      </c>
      <c r="G12" s="76">
        <v>0</v>
      </c>
      <c r="H12" s="76">
        <v>-3586049327.7500005</v>
      </c>
      <c r="I12" s="73">
        <f t="shared" si="0"/>
        <v>0</v>
      </c>
    </row>
    <row r="13" spans="1:13" ht="15.6" x14ac:dyDescent="0.3">
      <c r="A13" s="78" t="s">
        <v>761</v>
      </c>
      <c r="B13" s="79">
        <f t="shared" ref="B13:G13" si="1">SUM(B7:B12)</f>
        <v>8787087810</v>
      </c>
      <c r="C13" s="79">
        <f t="shared" si="1"/>
        <v>74391260513.599991</v>
      </c>
      <c r="D13" s="79">
        <f t="shared" si="1"/>
        <v>22488299049.5</v>
      </c>
      <c r="E13" s="79">
        <f t="shared" si="1"/>
        <v>177372294.96000001</v>
      </c>
      <c r="F13" s="79">
        <f t="shared" si="1"/>
        <v>4941923144.6300001</v>
      </c>
      <c r="G13" s="79">
        <f t="shared" si="1"/>
        <v>67350998.489999995</v>
      </c>
      <c r="H13" s="79">
        <f>SUM(H7:H12)</f>
        <v>35235424610.790001</v>
      </c>
      <c r="I13" s="73">
        <f t="shared" si="0"/>
        <v>146088718421.97</v>
      </c>
    </row>
    <row r="14" spans="1:13" ht="18" x14ac:dyDescent="0.35">
      <c r="A14" s="80" t="s">
        <v>762</v>
      </c>
      <c r="B14" s="79"/>
      <c r="C14" s="81"/>
      <c r="D14" s="81"/>
      <c r="E14" s="81"/>
      <c r="F14" s="81"/>
      <c r="G14" s="81"/>
      <c r="H14" s="81"/>
      <c r="I14" s="73"/>
    </row>
    <row r="15" spans="1:13" ht="15.6" x14ac:dyDescent="0.3">
      <c r="A15" s="82" t="s">
        <v>763</v>
      </c>
      <c r="B15" s="83">
        <v>0</v>
      </c>
      <c r="C15" s="83">
        <v>-19723042701.689995</v>
      </c>
      <c r="D15" s="83">
        <v>-8093216190.1399975</v>
      </c>
      <c r="E15" s="83">
        <v>-162420993.32999891</v>
      </c>
      <c r="F15" s="83">
        <v>-2960426591.7900062</v>
      </c>
      <c r="G15" s="83">
        <v>-55884918.85999991</v>
      </c>
      <c r="H15" s="83">
        <v>0</v>
      </c>
      <c r="I15" s="73">
        <f>SUM(B15:H15)</f>
        <v>-30994991395.809998</v>
      </c>
      <c r="J15" s="84">
        <v>0</v>
      </c>
    </row>
    <row r="16" spans="1:13" ht="15.6" x14ac:dyDescent="0.3">
      <c r="A16" s="74" t="s">
        <v>764</v>
      </c>
      <c r="B16" s="72">
        <v>0</v>
      </c>
      <c r="C16" s="72">
        <v>-2495654979.500001</v>
      </c>
      <c r="D16" s="72">
        <v>-984858882.20000005</v>
      </c>
      <c r="E16" s="72">
        <v>-4378832.6400012309</v>
      </c>
      <c r="F16" s="72">
        <v>-358607311.7700004</v>
      </c>
      <c r="G16" s="72">
        <v>-3692867.1600000625</v>
      </c>
      <c r="H16" s="72">
        <v>0</v>
      </c>
      <c r="I16" s="73">
        <f>SUM(B16:H16)</f>
        <v>-3847192873.2700024</v>
      </c>
      <c r="J16" s="84"/>
      <c r="K16" s="84"/>
      <c r="M16" s="85"/>
    </row>
    <row r="17" spans="1:10" ht="15.6" x14ac:dyDescent="0.3">
      <c r="A17" s="74" t="s">
        <v>758</v>
      </c>
      <c r="B17" s="71">
        <v>0</v>
      </c>
      <c r="C17" s="71">
        <v>0</v>
      </c>
      <c r="D17" s="71">
        <v>0</v>
      </c>
      <c r="E17" s="71">
        <v>0</v>
      </c>
      <c r="F17" s="71">
        <v>0</v>
      </c>
      <c r="G17" s="71">
        <v>0</v>
      </c>
      <c r="H17" s="71">
        <v>0</v>
      </c>
      <c r="I17" s="73">
        <f>SUM(B17:H17)</f>
        <v>0</v>
      </c>
    </row>
    <row r="18" spans="1:10" ht="15.6" x14ac:dyDescent="0.3">
      <c r="A18" s="86" t="s">
        <v>765</v>
      </c>
      <c r="B18" s="79">
        <f>SUM(B15:B17)</f>
        <v>0</v>
      </c>
      <c r="C18" s="79">
        <f t="shared" ref="C18:H18" si="2">SUM(C15:C17)</f>
        <v>-22218697681.189995</v>
      </c>
      <c r="D18" s="79">
        <f t="shared" si="2"/>
        <v>-9078075072.3399982</v>
      </c>
      <c r="E18" s="79">
        <f t="shared" si="2"/>
        <v>-166799825.97000015</v>
      </c>
      <c r="F18" s="79">
        <f t="shared" si="2"/>
        <v>-3319033903.5600066</v>
      </c>
      <c r="G18" s="79">
        <f t="shared" si="2"/>
        <v>-59577786.019999973</v>
      </c>
      <c r="H18" s="79">
        <f t="shared" si="2"/>
        <v>0</v>
      </c>
      <c r="I18" s="73">
        <f>SUM(B18:H18)</f>
        <v>-34842184269.079994</v>
      </c>
    </row>
    <row r="19" spans="1:10" ht="16.2" thickBot="1" x14ac:dyDescent="0.35">
      <c r="A19" s="87" t="s">
        <v>766</v>
      </c>
      <c r="B19" s="88">
        <f>+B13+B18</f>
        <v>8787087810</v>
      </c>
      <c r="C19" s="88">
        <f t="shared" ref="C19:H19" si="3">+C13+C18</f>
        <v>52172562832.409996</v>
      </c>
      <c r="D19" s="88">
        <f t="shared" si="3"/>
        <v>13410223977.160002</v>
      </c>
      <c r="E19" s="88">
        <f t="shared" si="3"/>
        <v>10572468.989999861</v>
      </c>
      <c r="F19" s="88">
        <f t="shared" si="3"/>
        <v>1622889241.0699935</v>
      </c>
      <c r="G19" s="88">
        <f t="shared" si="3"/>
        <v>7773212.4700000212</v>
      </c>
      <c r="H19" s="88">
        <f t="shared" si="3"/>
        <v>35235424610.790001</v>
      </c>
      <c r="I19" s="89">
        <f>+I13+I18</f>
        <v>111246534152.89001</v>
      </c>
      <c r="J19" s="84">
        <v>0</v>
      </c>
    </row>
    <row r="21" spans="1:10" s="2" customFormat="1" ht="15.6" x14ac:dyDescent="0.3">
      <c r="C21" s="3" t="s">
        <v>767</v>
      </c>
      <c r="D21" s="3"/>
      <c r="E21" s="3"/>
      <c r="F21" s="3"/>
      <c r="G21" s="11"/>
    </row>
    <row r="22" spans="1:10" s="2" customFormat="1" ht="31.2" x14ac:dyDescent="0.3">
      <c r="A22" s="12"/>
      <c r="B22" s="90" t="s">
        <v>768</v>
      </c>
      <c r="C22" s="91" t="s">
        <v>523</v>
      </c>
      <c r="D22" s="92" t="s">
        <v>524</v>
      </c>
      <c r="E22" s="93">
        <v>2405572495.6500001</v>
      </c>
      <c r="F22" s="11"/>
      <c r="G22" s="11"/>
    </row>
    <row r="23" spans="1:10" s="2" customFormat="1" ht="46.8" x14ac:dyDescent="0.3">
      <c r="A23" s="12"/>
      <c r="B23" s="90"/>
      <c r="C23" s="91" t="s">
        <v>525</v>
      </c>
      <c r="D23" s="92" t="s">
        <v>526</v>
      </c>
      <c r="E23" s="93">
        <v>1082531460.8299999</v>
      </c>
      <c r="F23" s="11"/>
      <c r="G23" s="11"/>
    </row>
    <row r="24" spans="1:10" s="2" customFormat="1" ht="31.2" x14ac:dyDescent="0.3">
      <c r="A24" s="12"/>
      <c r="B24" s="90"/>
      <c r="C24" s="91" t="s">
        <v>527</v>
      </c>
      <c r="D24" s="92" t="s">
        <v>528</v>
      </c>
      <c r="E24" s="93">
        <v>45087518.189999998</v>
      </c>
      <c r="F24" s="11"/>
    </row>
    <row r="25" spans="1:10" s="2" customFormat="1" ht="16.2" thickBot="1" x14ac:dyDescent="0.35">
      <c r="A25" s="13"/>
      <c r="C25" s="18" t="s">
        <v>529</v>
      </c>
      <c r="D25" s="18"/>
      <c r="E25" s="94">
        <f>SUM(E22:E24)</f>
        <v>3533191474.6700001</v>
      </c>
      <c r="F25" s="11"/>
    </row>
    <row r="26" spans="1:10" s="2" customFormat="1" ht="16.2" thickBot="1" x14ac:dyDescent="0.35">
      <c r="A26" s="13"/>
      <c r="B26" s="3"/>
      <c r="C26" s="53"/>
      <c r="D26" s="53"/>
    </row>
    <row r="27" spans="1:10" s="2" customFormat="1" ht="15.6" x14ac:dyDescent="0.3">
      <c r="B27" s="90" t="s">
        <v>769</v>
      </c>
      <c r="C27" s="2" t="s">
        <v>627</v>
      </c>
      <c r="D27" s="2" t="s">
        <v>524</v>
      </c>
      <c r="E27" s="23">
        <v>98468491.890000001</v>
      </c>
    </row>
    <row r="28" spans="1:10" s="2" customFormat="1" ht="15.6" x14ac:dyDescent="0.3">
      <c r="B28" s="90"/>
      <c r="C28" s="2" t="s">
        <v>628</v>
      </c>
      <c r="D28" s="2" t="s">
        <v>526</v>
      </c>
      <c r="E28" s="23">
        <v>62894078.799999997</v>
      </c>
    </row>
    <row r="29" spans="1:10" s="2" customFormat="1" ht="15.6" x14ac:dyDescent="0.3">
      <c r="B29" s="90"/>
      <c r="C29" s="2" t="s">
        <v>629</v>
      </c>
      <c r="D29" s="2" t="s">
        <v>528</v>
      </c>
      <c r="E29" s="23">
        <v>152638827.91</v>
      </c>
    </row>
    <row r="30" spans="1:10" s="2" customFormat="1" ht="16.2" thickBot="1" x14ac:dyDescent="0.35">
      <c r="C30" s="18" t="s">
        <v>770</v>
      </c>
      <c r="D30" s="95"/>
      <c r="E30" s="94">
        <f>SUM(E27:E29)</f>
        <v>314001398.60000002</v>
      </c>
    </row>
    <row r="31" spans="1:10" s="2" customFormat="1" ht="15.6" x14ac:dyDescent="0.3"/>
    <row r="32" spans="1:10" s="2" customFormat="1" ht="16.2" thickBot="1" x14ac:dyDescent="0.35">
      <c r="C32" s="18" t="s">
        <v>770</v>
      </c>
      <c r="D32" s="95"/>
      <c r="E32" s="94">
        <f>E25+E30</f>
        <v>3847192873.27</v>
      </c>
    </row>
    <row r="37" spans="2:9" x14ac:dyDescent="0.3">
      <c r="B37" s="96"/>
      <c r="C37" s="96"/>
      <c r="D37" s="96"/>
      <c r="E37" s="96"/>
      <c r="F37" s="96"/>
      <c r="G37" s="96"/>
      <c r="H37" s="96"/>
      <c r="I37" s="96"/>
    </row>
    <row r="38" spans="2:9" x14ac:dyDescent="0.3">
      <c r="B38" s="84"/>
      <c r="C38" s="84"/>
      <c r="D38" s="84"/>
      <c r="E38" s="84"/>
      <c r="F38" s="84"/>
      <c r="G38" s="84"/>
      <c r="H38" s="84"/>
      <c r="I38" s="84"/>
    </row>
    <row r="40" spans="2:9" x14ac:dyDescent="0.3">
      <c r="B40" s="96"/>
      <c r="C40" s="96"/>
      <c r="D40" s="96"/>
      <c r="E40" s="96"/>
      <c r="F40" s="96"/>
      <c r="G40" s="96"/>
      <c r="H40" s="96"/>
      <c r="I40" s="96"/>
    </row>
    <row r="41" spans="2:9" x14ac:dyDescent="0.3">
      <c r="B41" s="96"/>
      <c r="C41" s="96"/>
      <c r="D41" s="96"/>
      <c r="E41" s="96"/>
      <c r="F41" s="96"/>
      <c r="G41" s="96"/>
      <c r="H41" s="96"/>
      <c r="I41" s="96"/>
    </row>
  </sheetData>
  <mergeCells count="2">
    <mergeCell ref="B22:B24"/>
    <mergeCell ref="B27:B29"/>
  </mergeCells>
  <pageMargins left="0.7" right="0.7" top="0.75" bottom="0.75" header="0.3" footer="0.3"/>
  <pageSetup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EA631-256A-4324-95E0-E38C72F3B903}">
  <sheetPr>
    <pageSetUpPr fitToPage="1"/>
  </sheetPr>
  <dimension ref="A1:L229"/>
  <sheetViews>
    <sheetView topLeftCell="C1" workbookViewId="0">
      <selection activeCell="B376" sqref="B376:B379"/>
    </sheetView>
  </sheetViews>
  <sheetFormatPr defaultColWidth="9.109375" defaultRowHeight="14.4" x14ac:dyDescent="0.3"/>
  <cols>
    <col min="1" max="1" width="13.109375" bestFit="1" customWidth="1"/>
    <col min="2" max="2" width="12.44140625" bestFit="1" customWidth="1"/>
    <col min="3" max="3" width="10.5546875" bestFit="1" customWidth="1"/>
    <col min="4" max="4" width="13" bestFit="1" customWidth="1"/>
    <col min="5" max="5" width="13.5546875" customWidth="1"/>
    <col min="6" max="6" width="9" bestFit="1" customWidth="1"/>
    <col min="7" max="7" width="15.109375" bestFit="1" customWidth="1"/>
    <col min="8" max="8" width="36" customWidth="1"/>
    <col min="9" max="9" width="8.5546875" customWidth="1"/>
    <col min="10" max="10" width="18" customWidth="1"/>
    <col min="11" max="11" width="16.44140625" bestFit="1" customWidth="1"/>
    <col min="12" max="12" width="19" customWidth="1"/>
  </cols>
  <sheetData>
    <row r="1" spans="1:12" ht="22.8" customHeight="1" x14ac:dyDescent="0.3">
      <c r="C1" s="97" t="s">
        <v>771</v>
      </c>
      <c r="D1" s="97"/>
      <c r="E1" s="97"/>
      <c r="F1" s="97"/>
      <c r="G1" s="97"/>
      <c r="H1" s="97"/>
      <c r="I1" s="97"/>
      <c r="J1" s="97"/>
      <c r="K1" s="97"/>
      <c r="L1" s="97"/>
    </row>
    <row r="3" spans="1:12" ht="43.2" x14ac:dyDescent="0.3">
      <c r="A3" s="98" t="s">
        <v>772</v>
      </c>
      <c r="B3" s="98" t="s">
        <v>773</v>
      </c>
      <c r="C3" s="98" t="s">
        <v>774</v>
      </c>
      <c r="D3" s="98" t="s">
        <v>775</v>
      </c>
      <c r="E3" s="98" t="s">
        <v>776</v>
      </c>
      <c r="F3" s="99" t="s">
        <v>777</v>
      </c>
      <c r="G3" s="98" t="s">
        <v>778</v>
      </c>
      <c r="H3" s="98" t="s">
        <v>779</v>
      </c>
      <c r="I3" s="98" t="s">
        <v>780</v>
      </c>
      <c r="J3" s="98" t="s">
        <v>781</v>
      </c>
      <c r="K3" s="98" t="s">
        <v>782</v>
      </c>
      <c r="L3" s="98" t="s">
        <v>783</v>
      </c>
    </row>
    <row r="4" spans="1:12" x14ac:dyDescent="0.3">
      <c r="A4" s="100" t="s">
        <v>784</v>
      </c>
      <c r="B4" s="100" t="s">
        <v>785</v>
      </c>
      <c r="C4" s="100" t="s">
        <v>786</v>
      </c>
      <c r="D4" s="100" t="s">
        <v>787</v>
      </c>
      <c r="E4" s="100" t="s">
        <v>788</v>
      </c>
      <c r="F4" s="100" t="s">
        <v>789</v>
      </c>
      <c r="G4" s="101">
        <v>40178</v>
      </c>
      <c r="H4" s="100" t="s">
        <v>790</v>
      </c>
      <c r="I4" s="100" t="s">
        <v>791</v>
      </c>
      <c r="J4" s="102">
        <v>2044323638.02</v>
      </c>
      <c r="K4" s="102">
        <v>0</v>
      </c>
      <c r="L4" s="102">
        <v>2044323638.02</v>
      </c>
    </row>
    <row r="5" spans="1:12" x14ac:dyDescent="0.3">
      <c r="A5" s="100" t="s">
        <v>792</v>
      </c>
      <c r="B5" s="100" t="s">
        <v>785</v>
      </c>
      <c r="C5" s="100" t="s">
        <v>786</v>
      </c>
      <c r="D5" s="100" t="s">
        <v>787</v>
      </c>
      <c r="E5" s="100" t="s">
        <v>788</v>
      </c>
      <c r="F5" s="100" t="s">
        <v>789</v>
      </c>
      <c r="G5" s="101">
        <v>40178</v>
      </c>
      <c r="H5" s="100" t="s">
        <v>793</v>
      </c>
      <c r="I5" s="100" t="s">
        <v>791</v>
      </c>
      <c r="J5" s="102">
        <v>1010044462.59</v>
      </c>
      <c r="K5" s="102">
        <v>0</v>
      </c>
      <c r="L5" s="102">
        <v>1010044462.59</v>
      </c>
    </row>
    <row r="6" spans="1:12" x14ac:dyDescent="0.3">
      <c r="A6" s="100" t="s">
        <v>794</v>
      </c>
      <c r="B6" s="100" t="s">
        <v>785</v>
      </c>
      <c r="C6" s="100" t="s">
        <v>786</v>
      </c>
      <c r="D6" s="100" t="s">
        <v>787</v>
      </c>
      <c r="E6" s="100" t="s">
        <v>788</v>
      </c>
      <c r="F6" s="100" t="s">
        <v>789</v>
      </c>
      <c r="G6" s="101">
        <v>41274</v>
      </c>
      <c r="H6" s="100" t="s">
        <v>795</v>
      </c>
      <c r="I6" s="100" t="s">
        <v>791</v>
      </c>
      <c r="J6" s="102">
        <v>562454698</v>
      </c>
      <c r="K6" s="102">
        <v>0</v>
      </c>
      <c r="L6" s="102">
        <v>562454698</v>
      </c>
    </row>
    <row r="7" spans="1:12" x14ac:dyDescent="0.3">
      <c r="A7" s="100" t="s">
        <v>796</v>
      </c>
      <c r="B7" s="100" t="s">
        <v>785</v>
      </c>
      <c r="C7" s="100" t="s">
        <v>786</v>
      </c>
      <c r="D7" s="100" t="s">
        <v>787</v>
      </c>
      <c r="E7" s="100" t="s">
        <v>788</v>
      </c>
      <c r="F7" s="100" t="s">
        <v>789</v>
      </c>
      <c r="G7" s="101">
        <v>41639</v>
      </c>
      <c r="H7" s="100" t="s">
        <v>797</v>
      </c>
      <c r="I7" s="100" t="s">
        <v>791</v>
      </c>
      <c r="J7" s="102">
        <v>834042885.67999995</v>
      </c>
      <c r="K7" s="102">
        <v>0</v>
      </c>
      <c r="L7" s="102">
        <v>834042885.67999995</v>
      </c>
    </row>
    <row r="8" spans="1:12" x14ac:dyDescent="0.3">
      <c r="A8" s="100" t="s">
        <v>798</v>
      </c>
      <c r="B8" s="100" t="s">
        <v>785</v>
      </c>
      <c r="C8" s="100" t="s">
        <v>786</v>
      </c>
      <c r="D8" s="100" t="s">
        <v>787</v>
      </c>
      <c r="E8" s="100" t="s">
        <v>788</v>
      </c>
      <c r="F8" s="100" t="s">
        <v>789</v>
      </c>
      <c r="G8" s="101">
        <v>41639</v>
      </c>
      <c r="H8" s="100" t="s">
        <v>799</v>
      </c>
      <c r="I8" s="100" t="s">
        <v>791</v>
      </c>
      <c r="J8" s="102">
        <v>7924540.5</v>
      </c>
      <c r="K8" s="102">
        <v>0</v>
      </c>
      <c r="L8" s="102">
        <v>7924540.5</v>
      </c>
    </row>
    <row r="9" spans="1:12" x14ac:dyDescent="0.3">
      <c r="A9" s="100" t="s">
        <v>800</v>
      </c>
      <c r="B9" s="100" t="s">
        <v>785</v>
      </c>
      <c r="C9" s="100" t="s">
        <v>786</v>
      </c>
      <c r="D9" s="100" t="s">
        <v>787</v>
      </c>
      <c r="E9" s="100" t="s">
        <v>788</v>
      </c>
      <c r="F9" s="100" t="s">
        <v>789</v>
      </c>
      <c r="G9" s="101">
        <v>42613</v>
      </c>
      <c r="H9" s="100" t="s">
        <v>801</v>
      </c>
      <c r="I9" s="100" t="s">
        <v>791</v>
      </c>
      <c r="J9" s="102">
        <v>9273605.6999999993</v>
      </c>
      <c r="K9" s="102">
        <v>0</v>
      </c>
      <c r="L9" s="102">
        <v>9273605.6999999993</v>
      </c>
    </row>
    <row r="10" spans="1:12" x14ac:dyDescent="0.3">
      <c r="A10" s="100" t="s">
        <v>802</v>
      </c>
      <c r="B10" s="100" t="s">
        <v>785</v>
      </c>
      <c r="C10" s="100" t="s">
        <v>786</v>
      </c>
      <c r="D10" s="100" t="s">
        <v>787</v>
      </c>
      <c r="E10" s="100" t="s">
        <v>788</v>
      </c>
      <c r="F10" s="100" t="s">
        <v>789</v>
      </c>
      <c r="G10" s="101">
        <v>42735</v>
      </c>
      <c r="H10" s="100" t="s">
        <v>803</v>
      </c>
      <c r="I10" s="100" t="s">
        <v>791</v>
      </c>
      <c r="J10" s="102">
        <v>1484994.6</v>
      </c>
      <c r="K10" s="102">
        <v>0</v>
      </c>
      <c r="L10" s="102">
        <v>1484994.6</v>
      </c>
    </row>
    <row r="11" spans="1:12" x14ac:dyDescent="0.3">
      <c r="A11" s="100" t="s">
        <v>804</v>
      </c>
      <c r="B11" s="100" t="s">
        <v>785</v>
      </c>
      <c r="C11" s="100" t="s">
        <v>786</v>
      </c>
      <c r="D11" s="100" t="s">
        <v>787</v>
      </c>
      <c r="E11" s="100" t="s">
        <v>788</v>
      </c>
      <c r="F11" s="100" t="s">
        <v>789</v>
      </c>
      <c r="G11" s="101">
        <v>43190</v>
      </c>
      <c r="H11" s="100" t="s">
        <v>805</v>
      </c>
      <c r="I11" s="100" t="s">
        <v>791</v>
      </c>
      <c r="J11" s="102">
        <v>17096180.969999999</v>
      </c>
      <c r="K11" s="102">
        <v>0</v>
      </c>
      <c r="L11" s="102">
        <v>17096180.969999999</v>
      </c>
    </row>
    <row r="12" spans="1:12" x14ac:dyDescent="0.3">
      <c r="A12" s="100" t="s">
        <v>806</v>
      </c>
      <c r="B12" s="100" t="s">
        <v>785</v>
      </c>
      <c r="C12" s="100" t="s">
        <v>786</v>
      </c>
      <c r="D12" s="100" t="s">
        <v>787</v>
      </c>
      <c r="E12" s="100" t="s">
        <v>788</v>
      </c>
      <c r="F12" s="100" t="s">
        <v>789</v>
      </c>
      <c r="G12" s="101">
        <v>43190</v>
      </c>
      <c r="H12" s="100" t="s">
        <v>807</v>
      </c>
      <c r="I12" s="100" t="s">
        <v>791</v>
      </c>
      <c r="J12" s="102">
        <v>25271531.449999999</v>
      </c>
      <c r="K12" s="102">
        <v>0</v>
      </c>
      <c r="L12" s="102">
        <v>25271531.449999999</v>
      </c>
    </row>
    <row r="13" spans="1:12" x14ac:dyDescent="0.3">
      <c r="A13" s="100" t="s">
        <v>808</v>
      </c>
      <c r="B13" s="100" t="s">
        <v>785</v>
      </c>
      <c r="C13" s="100" t="s">
        <v>786</v>
      </c>
      <c r="D13" s="100" t="s">
        <v>787</v>
      </c>
      <c r="E13" s="100" t="s">
        <v>788</v>
      </c>
      <c r="F13" s="100" t="s">
        <v>789</v>
      </c>
      <c r="G13" s="101">
        <v>43312</v>
      </c>
      <c r="H13" s="100" t="s">
        <v>809</v>
      </c>
      <c r="I13" s="100" t="s">
        <v>791</v>
      </c>
      <c r="J13" s="102">
        <v>5936127.9500000002</v>
      </c>
      <c r="K13" s="102">
        <v>0</v>
      </c>
      <c r="L13" s="102">
        <v>5936127.9500000002</v>
      </c>
    </row>
    <row r="14" spans="1:12" x14ac:dyDescent="0.3">
      <c r="A14" s="100" t="s">
        <v>810</v>
      </c>
      <c r="B14" s="100" t="s">
        <v>785</v>
      </c>
      <c r="C14" s="100" t="s">
        <v>786</v>
      </c>
      <c r="D14" s="100" t="s">
        <v>787</v>
      </c>
      <c r="E14" s="100" t="s">
        <v>788</v>
      </c>
      <c r="F14" s="100" t="s">
        <v>789</v>
      </c>
      <c r="G14" s="101">
        <v>43281</v>
      </c>
      <c r="H14" s="100" t="s">
        <v>811</v>
      </c>
      <c r="I14" s="100" t="s">
        <v>791</v>
      </c>
      <c r="J14" s="102">
        <v>2095307.73</v>
      </c>
      <c r="K14" s="102">
        <v>0</v>
      </c>
      <c r="L14" s="102">
        <v>2095307.73</v>
      </c>
    </row>
    <row r="15" spans="1:12" x14ac:dyDescent="0.3">
      <c r="A15" s="100" t="s">
        <v>812</v>
      </c>
      <c r="B15" s="100" t="s">
        <v>785</v>
      </c>
      <c r="C15" s="100" t="s">
        <v>786</v>
      </c>
      <c r="D15" s="100" t="s">
        <v>787</v>
      </c>
      <c r="E15" s="100" t="s">
        <v>788</v>
      </c>
      <c r="F15" s="100" t="s">
        <v>789</v>
      </c>
      <c r="G15" s="101">
        <v>43404</v>
      </c>
      <c r="H15" s="100" t="s">
        <v>813</v>
      </c>
      <c r="I15" s="100" t="s">
        <v>791</v>
      </c>
      <c r="J15" s="102">
        <v>47288522.259999998</v>
      </c>
      <c r="K15" s="102">
        <v>0</v>
      </c>
      <c r="L15" s="102">
        <v>47288522.259999998</v>
      </c>
    </row>
    <row r="16" spans="1:12" x14ac:dyDescent="0.3">
      <c r="A16" s="100" t="s">
        <v>814</v>
      </c>
      <c r="B16" s="100" t="s">
        <v>785</v>
      </c>
      <c r="C16" s="100" t="s">
        <v>786</v>
      </c>
      <c r="D16" s="100" t="s">
        <v>787</v>
      </c>
      <c r="E16" s="100" t="s">
        <v>788</v>
      </c>
      <c r="F16" s="100" t="s">
        <v>789</v>
      </c>
      <c r="G16" s="101">
        <v>43434</v>
      </c>
      <c r="H16" s="100" t="s">
        <v>815</v>
      </c>
      <c r="I16" s="100" t="s">
        <v>791</v>
      </c>
      <c r="J16" s="102">
        <v>9395194.5999999996</v>
      </c>
      <c r="K16" s="102">
        <v>0</v>
      </c>
      <c r="L16" s="102">
        <v>9395194.5999999996</v>
      </c>
    </row>
    <row r="17" spans="1:12" x14ac:dyDescent="0.3">
      <c r="A17" s="100" t="s">
        <v>816</v>
      </c>
      <c r="B17" s="100" t="s">
        <v>785</v>
      </c>
      <c r="C17" s="100" t="s">
        <v>786</v>
      </c>
      <c r="D17" s="100" t="s">
        <v>787</v>
      </c>
      <c r="E17" s="100" t="s">
        <v>788</v>
      </c>
      <c r="F17" s="100" t="s">
        <v>789</v>
      </c>
      <c r="G17" s="101">
        <v>43465</v>
      </c>
      <c r="H17" s="100" t="s">
        <v>817</v>
      </c>
      <c r="I17" s="100" t="s">
        <v>791</v>
      </c>
      <c r="J17" s="102">
        <v>912016.63</v>
      </c>
      <c r="K17" s="102">
        <v>0</v>
      </c>
      <c r="L17" s="102">
        <v>912016.63</v>
      </c>
    </row>
    <row r="18" spans="1:12" x14ac:dyDescent="0.3">
      <c r="A18" s="100" t="s">
        <v>818</v>
      </c>
      <c r="B18" s="100" t="s">
        <v>785</v>
      </c>
      <c r="C18" s="100" t="s">
        <v>786</v>
      </c>
      <c r="D18" s="100" t="s">
        <v>787</v>
      </c>
      <c r="E18" s="100" t="s">
        <v>788</v>
      </c>
      <c r="F18" s="100" t="s">
        <v>789</v>
      </c>
      <c r="G18" s="101">
        <v>43677</v>
      </c>
      <c r="H18" s="100" t="s">
        <v>819</v>
      </c>
      <c r="I18" s="100" t="s">
        <v>791</v>
      </c>
      <c r="J18" s="102">
        <v>5174754.2699999996</v>
      </c>
      <c r="K18" s="102">
        <v>0</v>
      </c>
      <c r="L18" s="102">
        <v>5174754.2699999996</v>
      </c>
    </row>
    <row r="19" spans="1:12" x14ac:dyDescent="0.3">
      <c r="A19" s="100" t="s">
        <v>820</v>
      </c>
      <c r="B19" s="100" t="s">
        <v>785</v>
      </c>
      <c r="C19" s="100" t="s">
        <v>786</v>
      </c>
      <c r="D19" s="100" t="s">
        <v>787</v>
      </c>
      <c r="E19" s="100" t="s">
        <v>788</v>
      </c>
      <c r="F19" s="100" t="s">
        <v>789</v>
      </c>
      <c r="G19" s="101">
        <v>43677</v>
      </c>
      <c r="H19" s="100" t="s">
        <v>821</v>
      </c>
      <c r="I19" s="100" t="s">
        <v>791</v>
      </c>
      <c r="J19" s="102">
        <v>8762674.7400000002</v>
      </c>
      <c r="K19" s="102">
        <v>0</v>
      </c>
      <c r="L19" s="102">
        <v>8762674.7400000002</v>
      </c>
    </row>
    <row r="20" spans="1:12" x14ac:dyDescent="0.3">
      <c r="A20" s="100" t="s">
        <v>822</v>
      </c>
      <c r="B20" s="100" t="s">
        <v>785</v>
      </c>
      <c r="C20" s="100" t="s">
        <v>786</v>
      </c>
      <c r="D20" s="100" t="s">
        <v>787</v>
      </c>
      <c r="E20" s="100" t="s">
        <v>788</v>
      </c>
      <c r="F20" s="100" t="s">
        <v>789</v>
      </c>
      <c r="G20" s="101">
        <v>43830</v>
      </c>
      <c r="H20" s="100" t="s">
        <v>823</v>
      </c>
      <c r="I20" s="100" t="s">
        <v>791</v>
      </c>
      <c r="J20" s="102">
        <v>5996067666.3999996</v>
      </c>
      <c r="K20" s="102">
        <v>0</v>
      </c>
      <c r="L20" s="102">
        <v>5996067666.3999996</v>
      </c>
    </row>
    <row r="21" spans="1:12" x14ac:dyDescent="0.3">
      <c r="A21" s="100" t="s">
        <v>824</v>
      </c>
      <c r="B21" s="100" t="s">
        <v>785</v>
      </c>
      <c r="C21" s="100" t="s">
        <v>786</v>
      </c>
      <c r="D21" s="100" t="s">
        <v>787</v>
      </c>
      <c r="E21" s="100" t="s">
        <v>788</v>
      </c>
      <c r="F21" s="100" t="s">
        <v>789</v>
      </c>
      <c r="G21" s="101">
        <v>43951</v>
      </c>
      <c r="H21" s="100" t="s">
        <v>825</v>
      </c>
      <c r="I21" s="100" t="s">
        <v>791</v>
      </c>
      <c r="J21" s="102">
        <v>96530234.129999995</v>
      </c>
      <c r="K21" s="102">
        <v>0</v>
      </c>
      <c r="L21" s="102">
        <v>96530234.129999995</v>
      </c>
    </row>
    <row r="22" spans="1:12" x14ac:dyDescent="0.3">
      <c r="A22" s="100" t="s">
        <v>826</v>
      </c>
      <c r="B22" s="100" t="s">
        <v>785</v>
      </c>
      <c r="C22" s="100" t="s">
        <v>786</v>
      </c>
      <c r="D22" s="100" t="s">
        <v>787</v>
      </c>
      <c r="E22" s="100" t="s">
        <v>788</v>
      </c>
      <c r="F22" s="100" t="s">
        <v>789</v>
      </c>
      <c r="G22" s="101">
        <v>44012</v>
      </c>
      <c r="H22" s="100" t="s">
        <v>827</v>
      </c>
      <c r="I22" s="100" t="s">
        <v>791</v>
      </c>
      <c r="J22" s="102">
        <v>79820955.579999998</v>
      </c>
      <c r="K22" s="102">
        <v>0</v>
      </c>
      <c r="L22" s="102">
        <v>79820955.579999998</v>
      </c>
    </row>
    <row r="23" spans="1:12" x14ac:dyDescent="0.3">
      <c r="A23" s="100" t="s">
        <v>828</v>
      </c>
      <c r="B23" s="100" t="s">
        <v>785</v>
      </c>
      <c r="C23" s="100" t="s">
        <v>786</v>
      </c>
      <c r="D23" s="100" t="s">
        <v>787</v>
      </c>
      <c r="E23" s="100" t="s">
        <v>788</v>
      </c>
      <c r="F23" s="100" t="s">
        <v>789</v>
      </c>
      <c r="G23" s="101">
        <v>44043</v>
      </c>
      <c r="H23" s="100" t="s">
        <v>829</v>
      </c>
      <c r="I23" s="100" t="s">
        <v>791</v>
      </c>
      <c r="J23" s="102">
        <v>4038704.16</v>
      </c>
      <c r="K23" s="102">
        <v>0</v>
      </c>
      <c r="L23" s="102">
        <v>4038704.16</v>
      </c>
    </row>
    <row r="24" spans="1:12" x14ac:dyDescent="0.3">
      <c r="A24" s="100" t="s">
        <v>830</v>
      </c>
      <c r="B24" s="100" t="s">
        <v>785</v>
      </c>
      <c r="C24" s="100" t="s">
        <v>786</v>
      </c>
      <c r="D24" s="100" t="s">
        <v>787</v>
      </c>
      <c r="E24" s="100" t="s">
        <v>788</v>
      </c>
      <c r="F24" s="100" t="s">
        <v>789</v>
      </c>
      <c r="G24" s="101">
        <v>44043</v>
      </c>
      <c r="H24" s="100" t="s">
        <v>831</v>
      </c>
      <c r="I24" s="100" t="s">
        <v>791</v>
      </c>
      <c r="J24" s="102">
        <v>5388847.9500000002</v>
      </c>
      <c r="K24" s="102">
        <v>0</v>
      </c>
      <c r="L24" s="102">
        <v>5388847.9500000002</v>
      </c>
    </row>
    <row r="25" spans="1:12" x14ac:dyDescent="0.3">
      <c r="A25" s="100" t="s">
        <v>832</v>
      </c>
      <c r="B25" s="100" t="s">
        <v>785</v>
      </c>
      <c r="C25" s="100" t="s">
        <v>786</v>
      </c>
      <c r="D25" s="100" t="s">
        <v>787</v>
      </c>
      <c r="E25" s="100" t="s">
        <v>788</v>
      </c>
      <c r="F25" s="100" t="s">
        <v>789</v>
      </c>
      <c r="G25" s="101">
        <v>44043</v>
      </c>
      <c r="H25" s="100" t="s">
        <v>833</v>
      </c>
      <c r="I25" s="100" t="s">
        <v>791</v>
      </c>
      <c r="J25" s="102">
        <v>27346496.07</v>
      </c>
      <c r="K25" s="102">
        <v>0</v>
      </c>
      <c r="L25" s="102">
        <v>27346496.07</v>
      </c>
    </row>
    <row r="26" spans="1:12" x14ac:dyDescent="0.3">
      <c r="A26" s="100" t="s">
        <v>834</v>
      </c>
      <c r="B26" s="100" t="s">
        <v>785</v>
      </c>
      <c r="C26" s="100" t="s">
        <v>786</v>
      </c>
      <c r="D26" s="100" t="s">
        <v>787</v>
      </c>
      <c r="E26" s="100" t="s">
        <v>788</v>
      </c>
      <c r="F26" s="100" t="s">
        <v>789</v>
      </c>
      <c r="G26" s="101">
        <v>44165</v>
      </c>
      <c r="H26" s="100" t="s">
        <v>835</v>
      </c>
      <c r="I26" s="100" t="s">
        <v>791</v>
      </c>
      <c r="J26" s="102">
        <v>34911561.100000001</v>
      </c>
      <c r="K26" s="102">
        <v>0</v>
      </c>
      <c r="L26" s="102">
        <v>34911561.100000001</v>
      </c>
    </row>
    <row r="27" spans="1:12" x14ac:dyDescent="0.3">
      <c r="A27" s="100" t="s">
        <v>836</v>
      </c>
      <c r="B27" s="100" t="s">
        <v>785</v>
      </c>
      <c r="C27" s="100" t="s">
        <v>786</v>
      </c>
      <c r="D27" s="100" t="s">
        <v>787</v>
      </c>
      <c r="E27" s="100" t="s">
        <v>788</v>
      </c>
      <c r="F27" s="100" t="s">
        <v>789</v>
      </c>
      <c r="G27" s="101">
        <v>44255</v>
      </c>
      <c r="H27" s="100" t="s">
        <v>837</v>
      </c>
      <c r="I27" s="100" t="s">
        <v>791</v>
      </c>
      <c r="J27" s="102">
        <v>9036700.4299999997</v>
      </c>
      <c r="K27" s="102">
        <v>0</v>
      </c>
      <c r="L27" s="102">
        <v>9036700.4299999997</v>
      </c>
    </row>
    <row r="28" spans="1:12" x14ac:dyDescent="0.3">
      <c r="A28" s="100" t="s">
        <v>838</v>
      </c>
      <c r="B28" s="100" t="s">
        <v>785</v>
      </c>
      <c r="C28" s="100" t="s">
        <v>786</v>
      </c>
      <c r="D28" s="100" t="s">
        <v>787</v>
      </c>
      <c r="E28" s="100" t="s">
        <v>788</v>
      </c>
      <c r="F28" s="100" t="s">
        <v>789</v>
      </c>
      <c r="G28" s="101">
        <v>44255</v>
      </c>
      <c r="H28" s="100" t="s">
        <v>839</v>
      </c>
      <c r="I28" s="100" t="s">
        <v>791</v>
      </c>
      <c r="J28" s="102">
        <v>13938945.4</v>
      </c>
      <c r="K28" s="102">
        <v>0</v>
      </c>
      <c r="L28" s="102">
        <v>13938945.4</v>
      </c>
    </row>
    <row r="29" spans="1:12" x14ac:dyDescent="0.3">
      <c r="A29" s="100" t="s">
        <v>840</v>
      </c>
      <c r="B29" s="100" t="s">
        <v>785</v>
      </c>
      <c r="C29" s="100" t="s">
        <v>786</v>
      </c>
      <c r="D29" s="100" t="s">
        <v>787</v>
      </c>
      <c r="E29" s="100" t="s">
        <v>788</v>
      </c>
      <c r="F29" s="100" t="s">
        <v>789</v>
      </c>
      <c r="G29" s="101">
        <v>44043</v>
      </c>
      <c r="H29" s="100" t="s">
        <v>841</v>
      </c>
      <c r="I29" s="100" t="s">
        <v>791</v>
      </c>
      <c r="J29" s="102">
        <v>6910352.79</v>
      </c>
      <c r="K29" s="102">
        <v>0</v>
      </c>
      <c r="L29" s="102">
        <v>6910352.79</v>
      </c>
    </row>
    <row r="30" spans="1:12" x14ac:dyDescent="0.3">
      <c r="A30" s="100" t="s">
        <v>842</v>
      </c>
      <c r="B30" s="100" t="s">
        <v>785</v>
      </c>
      <c r="C30" s="100" t="s">
        <v>786</v>
      </c>
      <c r="D30" s="100" t="s">
        <v>787</v>
      </c>
      <c r="E30" s="100" t="s">
        <v>788</v>
      </c>
      <c r="F30" s="100" t="s">
        <v>789</v>
      </c>
      <c r="G30" s="101">
        <v>44408</v>
      </c>
      <c r="H30" s="100" t="s">
        <v>843</v>
      </c>
      <c r="I30" s="100" t="s">
        <v>791</v>
      </c>
      <c r="J30" s="102">
        <v>11382246</v>
      </c>
      <c r="K30" s="102">
        <v>0</v>
      </c>
      <c r="L30" s="102">
        <v>11382246</v>
      </c>
    </row>
    <row r="31" spans="1:12" x14ac:dyDescent="0.3">
      <c r="A31" s="100" t="s">
        <v>844</v>
      </c>
      <c r="B31" s="100" t="s">
        <v>785</v>
      </c>
      <c r="C31" s="100" t="s">
        <v>786</v>
      </c>
      <c r="D31" s="100" t="s">
        <v>787</v>
      </c>
      <c r="E31" s="100" t="s">
        <v>788</v>
      </c>
      <c r="F31" s="100" t="s">
        <v>789</v>
      </c>
      <c r="G31" s="101">
        <v>45016</v>
      </c>
      <c r="H31" s="100" t="s">
        <v>845</v>
      </c>
      <c r="I31" s="100" t="s">
        <v>791</v>
      </c>
      <c r="J31" s="102">
        <v>13021717.310000001</v>
      </c>
      <c r="K31" s="102">
        <v>0</v>
      </c>
      <c r="L31" s="102">
        <v>13021717.310000001</v>
      </c>
    </row>
    <row r="32" spans="1:12" x14ac:dyDescent="0.3">
      <c r="A32" s="100" t="s">
        <v>846</v>
      </c>
      <c r="B32" s="100" t="s">
        <v>785</v>
      </c>
      <c r="C32" s="100" t="s">
        <v>786</v>
      </c>
      <c r="D32" s="100" t="s">
        <v>787</v>
      </c>
      <c r="E32" s="100" t="s">
        <v>788</v>
      </c>
      <c r="F32" s="100" t="s">
        <v>789</v>
      </c>
      <c r="G32" s="101">
        <v>44561</v>
      </c>
      <c r="H32" s="100" t="s">
        <v>847</v>
      </c>
      <c r="I32" s="100" t="s">
        <v>791</v>
      </c>
      <c r="J32" s="102">
        <v>5579125.4699999997</v>
      </c>
      <c r="K32" s="102">
        <v>0</v>
      </c>
      <c r="L32" s="102">
        <v>5579125.4699999997</v>
      </c>
    </row>
    <row r="33" spans="1:12" x14ac:dyDescent="0.3">
      <c r="A33" s="100" t="s">
        <v>848</v>
      </c>
      <c r="B33" s="100" t="s">
        <v>785</v>
      </c>
      <c r="C33" s="100" t="s">
        <v>786</v>
      </c>
      <c r="D33" s="100" t="s">
        <v>787</v>
      </c>
      <c r="E33" s="100" t="s">
        <v>788</v>
      </c>
      <c r="F33" s="100" t="s">
        <v>789</v>
      </c>
      <c r="G33" s="101">
        <v>44377</v>
      </c>
      <c r="H33" s="100" t="s">
        <v>849</v>
      </c>
      <c r="I33" s="100" t="s">
        <v>791</v>
      </c>
      <c r="J33" s="102">
        <v>424606831.33999997</v>
      </c>
      <c r="K33" s="102">
        <v>0</v>
      </c>
      <c r="L33" s="102">
        <v>424606831.33999997</v>
      </c>
    </row>
    <row r="34" spans="1:12" x14ac:dyDescent="0.3">
      <c r="A34" s="100" t="s">
        <v>850</v>
      </c>
      <c r="B34" s="100" t="s">
        <v>785</v>
      </c>
      <c r="C34" s="100" t="s">
        <v>786</v>
      </c>
      <c r="D34" s="100" t="s">
        <v>787</v>
      </c>
      <c r="E34" s="100" t="s">
        <v>788</v>
      </c>
      <c r="F34" s="100" t="s">
        <v>789</v>
      </c>
      <c r="G34" s="101">
        <v>44469</v>
      </c>
      <c r="H34" s="100" t="s">
        <v>851</v>
      </c>
      <c r="I34" s="100" t="s">
        <v>791</v>
      </c>
      <c r="J34" s="102">
        <v>27415204.32</v>
      </c>
      <c r="K34" s="102">
        <v>0</v>
      </c>
      <c r="L34" s="102">
        <v>27415204.32</v>
      </c>
    </row>
    <row r="35" spans="1:12" x14ac:dyDescent="0.3">
      <c r="A35" s="100" t="s">
        <v>852</v>
      </c>
      <c r="B35" s="100" t="s">
        <v>785</v>
      </c>
      <c r="C35" s="100" t="s">
        <v>786</v>
      </c>
      <c r="D35" s="100" t="s">
        <v>787</v>
      </c>
      <c r="E35" s="100" t="s">
        <v>788</v>
      </c>
      <c r="F35" s="100" t="s">
        <v>789</v>
      </c>
      <c r="G35" s="101">
        <v>44865</v>
      </c>
      <c r="H35" s="100" t="s">
        <v>853</v>
      </c>
      <c r="I35" s="100" t="s">
        <v>791</v>
      </c>
      <c r="J35" s="102">
        <v>1557449.66</v>
      </c>
      <c r="K35" s="102">
        <v>0</v>
      </c>
      <c r="L35" s="102">
        <v>1557449.66</v>
      </c>
    </row>
    <row r="36" spans="1:12" x14ac:dyDescent="0.3">
      <c r="A36" s="100" t="s">
        <v>854</v>
      </c>
      <c r="B36" s="100" t="s">
        <v>785</v>
      </c>
      <c r="C36" s="100" t="s">
        <v>786</v>
      </c>
      <c r="D36" s="100" t="s">
        <v>787</v>
      </c>
      <c r="E36" s="100" t="s">
        <v>788</v>
      </c>
      <c r="F36" s="100" t="s">
        <v>789</v>
      </c>
      <c r="G36" s="101">
        <v>44469</v>
      </c>
      <c r="H36" s="100" t="s">
        <v>855</v>
      </c>
      <c r="I36" s="100" t="s">
        <v>791</v>
      </c>
      <c r="J36" s="102">
        <v>281804453.12</v>
      </c>
      <c r="K36" s="102">
        <v>0</v>
      </c>
      <c r="L36" s="102">
        <v>281804453.12</v>
      </c>
    </row>
    <row r="37" spans="1:12" x14ac:dyDescent="0.3">
      <c r="A37" s="100" t="s">
        <v>856</v>
      </c>
      <c r="B37" s="100" t="s">
        <v>785</v>
      </c>
      <c r="C37" s="100" t="s">
        <v>786</v>
      </c>
      <c r="D37" s="100" t="s">
        <v>787</v>
      </c>
      <c r="E37" s="100" t="s">
        <v>788</v>
      </c>
      <c r="F37" s="100" t="s">
        <v>789</v>
      </c>
      <c r="G37" s="101">
        <v>45230</v>
      </c>
      <c r="H37" s="100" t="s">
        <v>857</v>
      </c>
      <c r="I37" s="100" t="s">
        <v>791</v>
      </c>
      <c r="J37" s="102">
        <v>9693621.5099999998</v>
      </c>
      <c r="K37" s="102">
        <v>0</v>
      </c>
      <c r="L37" s="102">
        <v>9693621.5099999998</v>
      </c>
    </row>
    <row r="38" spans="1:12" x14ac:dyDescent="0.3">
      <c r="A38" s="100" t="s">
        <v>858</v>
      </c>
      <c r="B38" s="100" t="s">
        <v>785</v>
      </c>
      <c r="C38" s="100" t="s">
        <v>786</v>
      </c>
      <c r="D38" s="100" t="s">
        <v>787</v>
      </c>
      <c r="E38" s="100" t="s">
        <v>788</v>
      </c>
      <c r="F38" s="100" t="s">
        <v>789</v>
      </c>
      <c r="G38" s="101">
        <v>45169</v>
      </c>
      <c r="H38" s="100" t="s">
        <v>859</v>
      </c>
      <c r="I38" s="100" t="s">
        <v>791</v>
      </c>
      <c r="J38" s="102">
        <v>12358825.15</v>
      </c>
      <c r="K38" s="102">
        <v>0</v>
      </c>
      <c r="L38" s="102">
        <v>12358825.15</v>
      </c>
    </row>
    <row r="39" spans="1:12" x14ac:dyDescent="0.3">
      <c r="A39" s="100" t="s">
        <v>860</v>
      </c>
      <c r="B39" s="100" t="s">
        <v>785</v>
      </c>
      <c r="C39" s="100" t="s">
        <v>786</v>
      </c>
      <c r="D39" s="100" t="s">
        <v>787</v>
      </c>
      <c r="E39" s="100" t="s">
        <v>788</v>
      </c>
      <c r="F39" s="100" t="s">
        <v>789</v>
      </c>
      <c r="G39" s="101">
        <v>45077</v>
      </c>
      <c r="H39" s="100" t="s">
        <v>861</v>
      </c>
      <c r="I39" s="100" t="s">
        <v>791</v>
      </c>
      <c r="J39" s="102">
        <v>1374169.95</v>
      </c>
      <c r="K39" s="102">
        <v>0</v>
      </c>
      <c r="L39" s="102">
        <v>1374169.95</v>
      </c>
    </row>
    <row r="40" spans="1:12" x14ac:dyDescent="0.3">
      <c r="A40" s="100" t="s">
        <v>862</v>
      </c>
      <c r="B40" s="100" t="s">
        <v>785</v>
      </c>
      <c r="C40" s="100" t="s">
        <v>786</v>
      </c>
      <c r="D40" s="100" t="s">
        <v>787</v>
      </c>
      <c r="E40" s="100" t="s">
        <v>788</v>
      </c>
      <c r="F40" s="100" t="s">
        <v>789</v>
      </c>
      <c r="G40" s="101">
        <v>44650</v>
      </c>
      <c r="H40" s="100" t="s">
        <v>863</v>
      </c>
      <c r="I40" s="100" t="s">
        <v>791</v>
      </c>
      <c r="J40" s="102">
        <v>11426405.109999999</v>
      </c>
      <c r="K40" s="102">
        <v>0</v>
      </c>
      <c r="L40" s="102">
        <v>11426405.109999999</v>
      </c>
    </row>
    <row r="41" spans="1:12" x14ac:dyDescent="0.3">
      <c r="A41" s="100" t="s">
        <v>864</v>
      </c>
      <c r="B41" s="100" t="s">
        <v>785</v>
      </c>
      <c r="C41" s="100" t="s">
        <v>786</v>
      </c>
      <c r="D41" s="100" t="s">
        <v>787</v>
      </c>
      <c r="E41" s="100" t="s">
        <v>788</v>
      </c>
      <c r="F41" s="100" t="s">
        <v>789</v>
      </c>
      <c r="G41" s="101">
        <v>44985</v>
      </c>
      <c r="H41" s="100" t="s">
        <v>865</v>
      </c>
      <c r="I41" s="100" t="s">
        <v>791</v>
      </c>
      <c r="J41" s="102">
        <v>11776133.1</v>
      </c>
      <c r="K41" s="102">
        <v>0</v>
      </c>
      <c r="L41" s="102">
        <v>11776133.1</v>
      </c>
    </row>
    <row r="42" spans="1:12" x14ac:dyDescent="0.3">
      <c r="A42" s="100" t="s">
        <v>866</v>
      </c>
      <c r="B42" s="100" t="s">
        <v>785</v>
      </c>
      <c r="C42" s="100" t="s">
        <v>786</v>
      </c>
      <c r="D42" s="100" t="s">
        <v>787</v>
      </c>
      <c r="E42" s="100" t="s">
        <v>788</v>
      </c>
      <c r="F42" s="100" t="s">
        <v>789</v>
      </c>
      <c r="G42" s="101">
        <v>45443</v>
      </c>
      <c r="H42" s="100" t="s">
        <v>867</v>
      </c>
      <c r="I42" s="100" t="s">
        <v>791</v>
      </c>
      <c r="J42" s="102">
        <v>8801584.1300000008</v>
      </c>
      <c r="K42" s="102">
        <v>0</v>
      </c>
      <c r="L42" s="102">
        <v>8801584.1300000008</v>
      </c>
    </row>
    <row r="43" spans="1:12" x14ac:dyDescent="0.3">
      <c r="A43" s="100" t="s">
        <v>868</v>
      </c>
      <c r="B43" s="100" t="s">
        <v>785</v>
      </c>
      <c r="C43" s="100" t="s">
        <v>786</v>
      </c>
      <c r="D43" s="100" t="s">
        <v>787</v>
      </c>
      <c r="E43" s="100" t="s">
        <v>788</v>
      </c>
      <c r="F43" s="100" t="s">
        <v>789</v>
      </c>
      <c r="G43" s="101">
        <v>45199</v>
      </c>
      <c r="H43" s="100" t="s">
        <v>869</v>
      </c>
      <c r="I43" s="100" t="s">
        <v>791</v>
      </c>
      <c r="J43" s="102">
        <v>1906083.48</v>
      </c>
      <c r="K43" s="102">
        <v>0</v>
      </c>
      <c r="L43" s="102">
        <v>1906083.48</v>
      </c>
    </row>
    <row r="44" spans="1:12" x14ac:dyDescent="0.3">
      <c r="A44" s="100" t="s">
        <v>870</v>
      </c>
      <c r="B44" s="100" t="s">
        <v>785</v>
      </c>
      <c r="C44" s="100" t="s">
        <v>786</v>
      </c>
      <c r="D44" s="100" t="s">
        <v>787</v>
      </c>
      <c r="E44" s="100" t="s">
        <v>788</v>
      </c>
      <c r="F44" s="100" t="s">
        <v>789</v>
      </c>
      <c r="G44" s="101">
        <v>45107</v>
      </c>
      <c r="H44" s="100" t="s">
        <v>871</v>
      </c>
      <c r="I44" s="100" t="s">
        <v>791</v>
      </c>
      <c r="J44" s="102">
        <v>5142400.3600000003</v>
      </c>
      <c r="K44" s="102">
        <v>0</v>
      </c>
      <c r="L44" s="102">
        <v>5142400.3600000003</v>
      </c>
    </row>
    <row r="45" spans="1:12" x14ac:dyDescent="0.3">
      <c r="A45" s="100" t="s">
        <v>872</v>
      </c>
      <c r="B45" s="100" t="s">
        <v>785</v>
      </c>
      <c r="C45" s="100" t="s">
        <v>786</v>
      </c>
      <c r="D45" s="100" t="s">
        <v>787</v>
      </c>
      <c r="E45" s="100" t="s">
        <v>788</v>
      </c>
      <c r="F45" s="100" t="s">
        <v>789</v>
      </c>
      <c r="G45" s="101">
        <v>44681</v>
      </c>
      <c r="H45" s="100" t="s">
        <v>873</v>
      </c>
      <c r="I45" s="100" t="s">
        <v>791</v>
      </c>
      <c r="J45" s="102">
        <v>8546422.1699999999</v>
      </c>
      <c r="K45" s="102">
        <v>0</v>
      </c>
      <c r="L45" s="102">
        <v>8546422.1699999999</v>
      </c>
    </row>
    <row r="46" spans="1:12" x14ac:dyDescent="0.3">
      <c r="A46" s="100" t="s">
        <v>874</v>
      </c>
      <c r="B46" s="100" t="s">
        <v>785</v>
      </c>
      <c r="C46" s="100" t="s">
        <v>786</v>
      </c>
      <c r="D46" s="100" t="s">
        <v>787</v>
      </c>
      <c r="E46" s="100" t="s">
        <v>788</v>
      </c>
      <c r="F46" s="100" t="s">
        <v>789</v>
      </c>
      <c r="G46" s="101">
        <v>44681</v>
      </c>
      <c r="H46" s="100" t="s">
        <v>875</v>
      </c>
      <c r="I46" s="100" t="s">
        <v>791</v>
      </c>
      <c r="J46" s="102">
        <v>3979350.73</v>
      </c>
      <c r="K46" s="102">
        <v>0</v>
      </c>
      <c r="L46" s="102">
        <v>3979350.73</v>
      </c>
    </row>
    <row r="47" spans="1:12" x14ac:dyDescent="0.3">
      <c r="A47" s="100" t="s">
        <v>876</v>
      </c>
      <c r="B47" s="100" t="s">
        <v>785</v>
      </c>
      <c r="C47" s="100" t="s">
        <v>786</v>
      </c>
      <c r="D47" s="100" t="s">
        <v>787</v>
      </c>
      <c r="E47" s="100" t="s">
        <v>788</v>
      </c>
      <c r="F47" s="100" t="s">
        <v>789</v>
      </c>
      <c r="G47" s="101">
        <v>44651</v>
      </c>
      <c r="H47" s="100" t="s">
        <v>877</v>
      </c>
      <c r="I47" s="100" t="s">
        <v>791</v>
      </c>
      <c r="J47" s="102">
        <v>6914484.25</v>
      </c>
      <c r="K47" s="102">
        <v>0</v>
      </c>
      <c r="L47" s="102">
        <v>6914484.25</v>
      </c>
    </row>
    <row r="48" spans="1:12" x14ac:dyDescent="0.3">
      <c r="A48" s="100" t="s">
        <v>878</v>
      </c>
      <c r="B48" s="100" t="s">
        <v>785</v>
      </c>
      <c r="C48" s="100" t="s">
        <v>786</v>
      </c>
      <c r="D48" s="100" t="s">
        <v>787</v>
      </c>
      <c r="E48" s="100" t="s">
        <v>788</v>
      </c>
      <c r="F48" s="100" t="s">
        <v>789</v>
      </c>
      <c r="G48" s="101">
        <v>44621</v>
      </c>
      <c r="H48" s="100" t="s">
        <v>879</v>
      </c>
      <c r="I48" s="100" t="s">
        <v>791</v>
      </c>
      <c r="J48" s="102">
        <v>10788888.640000001</v>
      </c>
      <c r="K48" s="102">
        <v>0</v>
      </c>
      <c r="L48" s="102">
        <v>10788888.640000001</v>
      </c>
    </row>
    <row r="49" spans="1:12" x14ac:dyDescent="0.3">
      <c r="A49" s="100" t="s">
        <v>880</v>
      </c>
      <c r="B49" s="100" t="s">
        <v>785</v>
      </c>
      <c r="C49" s="100" t="s">
        <v>786</v>
      </c>
      <c r="D49" s="100" t="s">
        <v>787</v>
      </c>
      <c r="E49" s="100" t="s">
        <v>788</v>
      </c>
      <c r="F49" s="100" t="s">
        <v>789</v>
      </c>
      <c r="G49" s="101">
        <v>44712</v>
      </c>
      <c r="H49" s="100" t="s">
        <v>881</v>
      </c>
      <c r="I49" s="100" t="s">
        <v>791</v>
      </c>
      <c r="J49" s="102">
        <v>8391269.4800000004</v>
      </c>
      <c r="K49" s="102">
        <v>0</v>
      </c>
      <c r="L49" s="102">
        <v>8391269.4800000004</v>
      </c>
    </row>
    <row r="50" spans="1:12" x14ac:dyDescent="0.3">
      <c r="A50" s="100" t="s">
        <v>882</v>
      </c>
      <c r="B50" s="100" t="s">
        <v>785</v>
      </c>
      <c r="C50" s="100" t="s">
        <v>786</v>
      </c>
      <c r="D50" s="100" t="s">
        <v>787</v>
      </c>
      <c r="E50" s="100" t="s">
        <v>788</v>
      </c>
      <c r="F50" s="100" t="s">
        <v>789</v>
      </c>
      <c r="G50" s="101">
        <v>45016</v>
      </c>
      <c r="H50" s="100" t="s">
        <v>883</v>
      </c>
      <c r="I50" s="100" t="s">
        <v>791</v>
      </c>
      <c r="J50" s="102">
        <v>7892870.96</v>
      </c>
      <c r="K50" s="102">
        <v>0</v>
      </c>
      <c r="L50" s="102">
        <v>7892870.96</v>
      </c>
    </row>
    <row r="51" spans="1:12" x14ac:dyDescent="0.3">
      <c r="A51" s="100" t="s">
        <v>884</v>
      </c>
      <c r="B51" s="100" t="s">
        <v>785</v>
      </c>
      <c r="C51" s="100" t="s">
        <v>786</v>
      </c>
      <c r="D51" s="100" t="s">
        <v>787</v>
      </c>
      <c r="E51" s="100" t="s">
        <v>788</v>
      </c>
      <c r="F51" s="100" t="s">
        <v>789</v>
      </c>
      <c r="G51" s="101">
        <v>44895</v>
      </c>
      <c r="H51" s="100" t="s">
        <v>885</v>
      </c>
      <c r="I51" s="100" t="s">
        <v>791</v>
      </c>
      <c r="J51" s="102">
        <v>6008197.2800000003</v>
      </c>
      <c r="K51" s="102">
        <v>0</v>
      </c>
      <c r="L51" s="102">
        <v>6008197.2800000003</v>
      </c>
    </row>
    <row r="52" spans="1:12" x14ac:dyDescent="0.3">
      <c r="A52" s="100" t="s">
        <v>886</v>
      </c>
      <c r="B52" s="100" t="s">
        <v>785</v>
      </c>
      <c r="C52" s="100" t="s">
        <v>786</v>
      </c>
      <c r="D52" s="100" t="s">
        <v>787</v>
      </c>
      <c r="E52" s="100" t="s">
        <v>788</v>
      </c>
      <c r="F52" s="100" t="s">
        <v>789</v>
      </c>
      <c r="G52" s="101">
        <v>45138</v>
      </c>
      <c r="H52" s="100" t="s">
        <v>887</v>
      </c>
      <c r="I52" s="100" t="s">
        <v>791</v>
      </c>
      <c r="J52" s="102">
        <v>9819236.9399999995</v>
      </c>
      <c r="K52" s="102">
        <v>0</v>
      </c>
      <c r="L52" s="102">
        <v>9819236.9399999995</v>
      </c>
    </row>
    <row r="53" spans="1:12" x14ac:dyDescent="0.3">
      <c r="A53" s="100" t="s">
        <v>888</v>
      </c>
      <c r="B53" s="100" t="s">
        <v>785</v>
      </c>
      <c r="C53" s="100" t="s">
        <v>786</v>
      </c>
      <c r="D53" s="100" t="s">
        <v>787</v>
      </c>
      <c r="E53" s="100" t="s">
        <v>788</v>
      </c>
      <c r="F53" s="100" t="s">
        <v>789</v>
      </c>
      <c r="G53" s="101">
        <v>44712</v>
      </c>
      <c r="H53" s="100" t="s">
        <v>889</v>
      </c>
      <c r="I53" s="100" t="s">
        <v>791</v>
      </c>
      <c r="J53" s="102">
        <v>14768758.949999999</v>
      </c>
      <c r="K53" s="102">
        <v>0</v>
      </c>
      <c r="L53" s="102">
        <v>14768758.949999999</v>
      </c>
    </row>
    <row r="54" spans="1:12" x14ac:dyDescent="0.3">
      <c r="A54" s="100" t="s">
        <v>890</v>
      </c>
      <c r="B54" s="100" t="s">
        <v>785</v>
      </c>
      <c r="C54" s="100" t="s">
        <v>786</v>
      </c>
      <c r="D54" s="100" t="s">
        <v>787</v>
      </c>
      <c r="E54" s="100" t="s">
        <v>788</v>
      </c>
      <c r="F54" s="100" t="s">
        <v>789</v>
      </c>
      <c r="G54" s="101">
        <v>44957</v>
      </c>
      <c r="H54" s="100" t="s">
        <v>891</v>
      </c>
      <c r="I54" s="100" t="s">
        <v>791</v>
      </c>
      <c r="J54" s="102">
        <v>2504980.34</v>
      </c>
      <c r="K54" s="102">
        <v>0</v>
      </c>
      <c r="L54" s="102">
        <v>2504980.34</v>
      </c>
    </row>
    <row r="55" spans="1:12" x14ac:dyDescent="0.3">
      <c r="A55" s="100" t="s">
        <v>892</v>
      </c>
      <c r="B55" s="100" t="s">
        <v>785</v>
      </c>
      <c r="C55" s="100" t="s">
        <v>786</v>
      </c>
      <c r="D55" s="100" t="s">
        <v>787</v>
      </c>
      <c r="E55" s="100" t="s">
        <v>788</v>
      </c>
      <c r="F55" s="100" t="s">
        <v>789</v>
      </c>
      <c r="G55" s="101">
        <v>44742</v>
      </c>
      <c r="H55" s="100" t="s">
        <v>893</v>
      </c>
      <c r="I55" s="100" t="s">
        <v>791</v>
      </c>
      <c r="J55" s="102">
        <v>936044.14</v>
      </c>
      <c r="K55" s="102">
        <v>0</v>
      </c>
      <c r="L55" s="102">
        <v>936044.14</v>
      </c>
    </row>
    <row r="56" spans="1:12" x14ac:dyDescent="0.3">
      <c r="A56" s="100" t="s">
        <v>894</v>
      </c>
      <c r="B56" s="100" t="s">
        <v>785</v>
      </c>
      <c r="C56" s="100" t="s">
        <v>786</v>
      </c>
      <c r="D56" s="100" t="s">
        <v>787</v>
      </c>
      <c r="E56" s="100" t="s">
        <v>788</v>
      </c>
      <c r="F56" s="100" t="s">
        <v>789</v>
      </c>
      <c r="G56" s="101">
        <v>45900</v>
      </c>
      <c r="H56" s="100" t="s">
        <v>895</v>
      </c>
      <c r="I56" s="100" t="s">
        <v>791</v>
      </c>
      <c r="J56" s="102">
        <v>1507408.02</v>
      </c>
      <c r="K56" s="102">
        <v>0</v>
      </c>
      <c r="L56" s="102">
        <v>1507408.02</v>
      </c>
    </row>
    <row r="57" spans="1:12" x14ac:dyDescent="0.3">
      <c r="A57" s="100" t="s">
        <v>896</v>
      </c>
      <c r="B57" s="100" t="s">
        <v>785</v>
      </c>
      <c r="C57" s="100" t="s">
        <v>786</v>
      </c>
      <c r="D57" s="100" t="s">
        <v>787</v>
      </c>
      <c r="E57" s="100" t="s">
        <v>788</v>
      </c>
      <c r="F57" s="100" t="s">
        <v>789</v>
      </c>
      <c r="G57" s="101">
        <v>44773</v>
      </c>
      <c r="H57" s="100" t="s">
        <v>897</v>
      </c>
      <c r="I57" s="100" t="s">
        <v>791</v>
      </c>
      <c r="J57" s="102">
        <v>3747012.65</v>
      </c>
      <c r="K57" s="102">
        <v>0</v>
      </c>
      <c r="L57" s="102">
        <v>3747012.65</v>
      </c>
    </row>
    <row r="58" spans="1:12" x14ac:dyDescent="0.3">
      <c r="A58" s="100" t="s">
        <v>898</v>
      </c>
      <c r="B58" s="100" t="s">
        <v>785</v>
      </c>
      <c r="C58" s="100" t="s">
        <v>786</v>
      </c>
      <c r="D58" s="100" t="s">
        <v>787</v>
      </c>
      <c r="E58" s="100" t="s">
        <v>788</v>
      </c>
      <c r="F58" s="100" t="s">
        <v>789</v>
      </c>
      <c r="G58" s="101">
        <v>44834</v>
      </c>
      <c r="H58" s="100" t="s">
        <v>899</v>
      </c>
      <c r="I58" s="100" t="s">
        <v>791</v>
      </c>
      <c r="J58" s="102">
        <v>13155861.949999999</v>
      </c>
      <c r="K58" s="102">
        <v>0</v>
      </c>
      <c r="L58" s="102">
        <v>13155861.949999999</v>
      </c>
    </row>
    <row r="59" spans="1:12" x14ac:dyDescent="0.3">
      <c r="A59" s="100" t="s">
        <v>900</v>
      </c>
      <c r="B59" s="100" t="s">
        <v>785</v>
      </c>
      <c r="C59" s="100" t="s">
        <v>786</v>
      </c>
      <c r="D59" s="100" t="s">
        <v>787</v>
      </c>
      <c r="E59" s="100" t="s">
        <v>788</v>
      </c>
      <c r="F59" s="100" t="s">
        <v>789</v>
      </c>
      <c r="G59" s="101">
        <v>44773</v>
      </c>
      <c r="H59" s="100" t="s">
        <v>901</v>
      </c>
      <c r="I59" s="100" t="s">
        <v>791</v>
      </c>
      <c r="J59" s="102">
        <v>5173309.0199999996</v>
      </c>
      <c r="K59" s="102">
        <v>0</v>
      </c>
      <c r="L59" s="102">
        <v>5173309.0199999996</v>
      </c>
    </row>
    <row r="60" spans="1:12" x14ac:dyDescent="0.3">
      <c r="A60" s="100" t="s">
        <v>902</v>
      </c>
      <c r="B60" s="100" t="s">
        <v>785</v>
      </c>
      <c r="C60" s="100" t="s">
        <v>786</v>
      </c>
      <c r="D60" s="100" t="s">
        <v>787</v>
      </c>
      <c r="E60" s="100" t="s">
        <v>788</v>
      </c>
      <c r="F60" s="100" t="s">
        <v>789</v>
      </c>
      <c r="G60" s="101">
        <v>44985</v>
      </c>
      <c r="H60" s="100" t="s">
        <v>903</v>
      </c>
      <c r="I60" s="100" t="s">
        <v>791</v>
      </c>
      <c r="J60" s="102">
        <v>4884149.4800000004</v>
      </c>
      <c r="K60" s="102">
        <v>0</v>
      </c>
      <c r="L60" s="102">
        <v>4884149.4800000004</v>
      </c>
    </row>
    <row r="61" spans="1:12" x14ac:dyDescent="0.3">
      <c r="A61" s="100" t="s">
        <v>904</v>
      </c>
      <c r="B61" s="100" t="s">
        <v>785</v>
      </c>
      <c r="C61" s="100" t="s">
        <v>786</v>
      </c>
      <c r="D61" s="100" t="s">
        <v>787</v>
      </c>
      <c r="E61" s="100" t="s">
        <v>788</v>
      </c>
      <c r="F61" s="100" t="s">
        <v>789</v>
      </c>
      <c r="G61" s="101">
        <v>45169</v>
      </c>
      <c r="H61" s="100" t="s">
        <v>905</v>
      </c>
      <c r="I61" s="100" t="s">
        <v>791</v>
      </c>
      <c r="J61" s="102">
        <v>8900165.6899999995</v>
      </c>
      <c r="K61" s="102">
        <v>0</v>
      </c>
      <c r="L61" s="102">
        <v>8900165.6899999995</v>
      </c>
    </row>
    <row r="62" spans="1:12" x14ac:dyDescent="0.3">
      <c r="A62" s="100" t="s">
        <v>906</v>
      </c>
      <c r="B62" s="100" t="s">
        <v>785</v>
      </c>
      <c r="C62" s="100" t="s">
        <v>786</v>
      </c>
      <c r="D62" s="100" t="s">
        <v>787</v>
      </c>
      <c r="E62" s="100" t="s">
        <v>788</v>
      </c>
      <c r="F62" s="100" t="s">
        <v>789</v>
      </c>
      <c r="G62" s="101">
        <v>44957</v>
      </c>
      <c r="H62" s="100" t="s">
        <v>907</v>
      </c>
      <c r="I62" s="100" t="s">
        <v>791</v>
      </c>
      <c r="J62" s="102">
        <v>4560664.7300000004</v>
      </c>
      <c r="K62" s="102">
        <v>0</v>
      </c>
      <c r="L62" s="102">
        <v>4560664.7300000004</v>
      </c>
    </row>
    <row r="63" spans="1:12" x14ac:dyDescent="0.3">
      <c r="A63" s="100" t="s">
        <v>908</v>
      </c>
      <c r="B63" s="100" t="s">
        <v>785</v>
      </c>
      <c r="C63" s="100" t="s">
        <v>786</v>
      </c>
      <c r="D63" s="100" t="s">
        <v>787</v>
      </c>
      <c r="E63" s="100" t="s">
        <v>788</v>
      </c>
      <c r="F63" s="100" t="s">
        <v>789</v>
      </c>
      <c r="G63" s="101">
        <v>45016</v>
      </c>
      <c r="H63" s="100" t="s">
        <v>909</v>
      </c>
      <c r="I63" s="100" t="s">
        <v>791</v>
      </c>
      <c r="J63" s="102">
        <v>2801279.14</v>
      </c>
      <c r="K63" s="102">
        <v>0</v>
      </c>
      <c r="L63" s="102">
        <v>2801279.14</v>
      </c>
    </row>
    <row r="64" spans="1:12" x14ac:dyDescent="0.3">
      <c r="A64" s="100" t="s">
        <v>910</v>
      </c>
      <c r="B64" s="100" t="s">
        <v>785</v>
      </c>
      <c r="C64" s="100" t="s">
        <v>786</v>
      </c>
      <c r="D64" s="100" t="s">
        <v>787</v>
      </c>
      <c r="E64" s="100" t="s">
        <v>788</v>
      </c>
      <c r="F64" s="100" t="s">
        <v>789</v>
      </c>
      <c r="G64" s="101">
        <v>44773</v>
      </c>
      <c r="H64" s="100" t="s">
        <v>911</v>
      </c>
      <c r="I64" s="100" t="s">
        <v>791</v>
      </c>
      <c r="J64" s="102">
        <v>5364850.2300000004</v>
      </c>
      <c r="K64" s="102">
        <v>0</v>
      </c>
      <c r="L64" s="102">
        <v>5364850.2300000004</v>
      </c>
    </row>
    <row r="65" spans="1:12" x14ac:dyDescent="0.3">
      <c r="A65" s="100" t="s">
        <v>912</v>
      </c>
      <c r="B65" s="100" t="s">
        <v>785</v>
      </c>
      <c r="C65" s="100" t="s">
        <v>786</v>
      </c>
      <c r="D65" s="100" t="s">
        <v>787</v>
      </c>
      <c r="E65" s="100" t="s">
        <v>788</v>
      </c>
      <c r="F65" s="100" t="s">
        <v>789</v>
      </c>
      <c r="G65" s="101">
        <v>44865</v>
      </c>
      <c r="H65" s="100" t="s">
        <v>913</v>
      </c>
      <c r="I65" s="100" t="s">
        <v>791</v>
      </c>
      <c r="J65" s="102">
        <v>4081249.43</v>
      </c>
      <c r="K65" s="102">
        <v>0</v>
      </c>
      <c r="L65" s="102">
        <v>4081249.43</v>
      </c>
    </row>
    <row r="66" spans="1:12" x14ac:dyDescent="0.3">
      <c r="A66" s="100" t="s">
        <v>914</v>
      </c>
      <c r="B66" s="100" t="s">
        <v>785</v>
      </c>
      <c r="C66" s="100" t="s">
        <v>786</v>
      </c>
      <c r="D66" s="100" t="s">
        <v>787</v>
      </c>
      <c r="E66" s="100" t="s">
        <v>788</v>
      </c>
      <c r="F66" s="100" t="s">
        <v>789</v>
      </c>
      <c r="G66" s="101">
        <v>44773</v>
      </c>
      <c r="H66" s="100" t="s">
        <v>915</v>
      </c>
      <c r="I66" s="100" t="s">
        <v>791</v>
      </c>
      <c r="J66" s="102">
        <v>3410098.42</v>
      </c>
      <c r="K66" s="102">
        <v>0</v>
      </c>
      <c r="L66" s="102">
        <v>3410098.42</v>
      </c>
    </row>
    <row r="67" spans="1:12" x14ac:dyDescent="0.3">
      <c r="A67" s="100" t="s">
        <v>916</v>
      </c>
      <c r="B67" s="100" t="s">
        <v>785</v>
      </c>
      <c r="C67" s="100" t="s">
        <v>786</v>
      </c>
      <c r="D67" s="100" t="s">
        <v>787</v>
      </c>
      <c r="E67" s="100" t="s">
        <v>788</v>
      </c>
      <c r="F67" s="100" t="s">
        <v>789</v>
      </c>
      <c r="G67" s="101">
        <v>44895</v>
      </c>
      <c r="H67" s="100" t="s">
        <v>917</v>
      </c>
      <c r="I67" s="100" t="s">
        <v>791</v>
      </c>
      <c r="J67" s="102">
        <v>6365352.3799999999</v>
      </c>
      <c r="K67" s="102">
        <v>0</v>
      </c>
      <c r="L67" s="102">
        <v>6365352.3799999999</v>
      </c>
    </row>
    <row r="68" spans="1:12" x14ac:dyDescent="0.3">
      <c r="A68" s="100" t="s">
        <v>918</v>
      </c>
      <c r="B68" s="100" t="s">
        <v>785</v>
      </c>
      <c r="C68" s="100" t="s">
        <v>786</v>
      </c>
      <c r="D68" s="100" t="s">
        <v>787</v>
      </c>
      <c r="E68" s="100" t="s">
        <v>788</v>
      </c>
      <c r="F68" s="100" t="s">
        <v>789</v>
      </c>
      <c r="G68" s="101">
        <v>44742</v>
      </c>
      <c r="H68" s="100" t="s">
        <v>919</v>
      </c>
      <c r="I68" s="100" t="s">
        <v>791</v>
      </c>
      <c r="J68" s="102">
        <v>3684859.81</v>
      </c>
      <c r="K68" s="102">
        <v>0</v>
      </c>
      <c r="L68" s="102">
        <v>3684859.81</v>
      </c>
    </row>
    <row r="69" spans="1:12" x14ac:dyDescent="0.3">
      <c r="A69" s="100" t="s">
        <v>920</v>
      </c>
      <c r="B69" s="100" t="s">
        <v>785</v>
      </c>
      <c r="C69" s="100" t="s">
        <v>786</v>
      </c>
      <c r="D69" s="100" t="s">
        <v>787</v>
      </c>
      <c r="E69" s="100" t="s">
        <v>788</v>
      </c>
      <c r="F69" s="100" t="s">
        <v>789</v>
      </c>
      <c r="G69" s="101">
        <v>44985</v>
      </c>
      <c r="H69" s="100" t="s">
        <v>921</v>
      </c>
      <c r="I69" s="100" t="s">
        <v>791</v>
      </c>
      <c r="J69" s="102">
        <v>4797612.55</v>
      </c>
      <c r="K69" s="102">
        <v>0</v>
      </c>
      <c r="L69" s="102">
        <v>4797612.55</v>
      </c>
    </row>
    <row r="70" spans="1:12" x14ac:dyDescent="0.3">
      <c r="A70" s="100" t="s">
        <v>922</v>
      </c>
      <c r="B70" s="100" t="s">
        <v>785</v>
      </c>
      <c r="C70" s="100" t="s">
        <v>786</v>
      </c>
      <c r="D70" s="100" t="s">
        <v>787</v>
      </c>
      <c r="E70" s="100" t="s">
        <v>788</v>
      </c>
      <c r="F70" s="100" t="s">
        <v>789</v>
      </c>
      <c r="G70" s="101">
        <v>44865</v>
      </c>
      <c r="H70" s="100" t="s">
        <v>923</v>
      </c>
      <c r="I70" s="100" t="s">
        <v>791</v>
      </c>
      <c r="J70" s="102">
        <v>16779582.629999999</v>
      </c>
      <c r="K70" s="102">
        <v>0</v>
      </c>
      <c r="L70" s="102">
        <v>16779582.629999999</v>
      </c>
    </row>
    <row r="71" spans="1:12" x14ac:dyDescent="0.3">
      <c r="A71" s="100" t="s">
        <v>924</v>
      </c>
      <c r="B71" s="100" t="s">
        <v>785</v>
      </c>
      <c r="C71" s="100" t="s">
        <v>786</v>
      </c>
      <c r="D71" s="100" t="s">
        <v>787</v>
      </c>
      <c r="E71" s="100" t="s">
        <v>788</v>
      </c>
      <c r="F71" s="100" t="s">
        <v>789</v>
      </c>
      <c r="G71" s="101">
        <v>44712</v>
      </c>
      <c r="H71" s="100" t="s">
        <v>925</v>
      </c>
      <c r="I71" s="100" t="s">
        <v>791</v>
      </c>
      <c r="J71" s="102">
        <v>5799037.4900000002</v>
      </c>
      <c r="K71" s="102">
        <v>0</v>
      </c>
      <c r="L71" s="102">
        <v>5799037.4900000002</v>
      </c>
    </row>
    <row r="72" spans="1:12" x14ac:dyDescent="0.3">
      <c r="A72" s="100" t="s">
        <v>926</v>
      </c>
      <c r="B72" s="100" t="s">
        <v>785</v>
      </c>
      <c r="C72" s="100" t="s">
        <v>786</v>
      </c>
      <c r="D72" s="100" t="s">
        <v>787</v>
      </c>
      <c r="E72" s="100" t="s">
        <v>788</v>
      </c>
      <c r="F72" s="100" t="s">
        <v>789</v>
      </c>
      <c r="G72" s="101">
        <v>45016</v>
      </c>
      <c r="H72" s="100" t="s">
        <v>927</v>
      </c>
      <c r="I72" s="100" t="s">
        <v>791</v>
      </c>
      <c r="J72" s="102">
        <v>3479454.05</v>
      </c>
      <c r="K72" s="102">
        <v>0</v>
      </c>
      <c r="L72" s="102">
        <v>3479454.05</v>
      </c>
    </row>
    <row r="73" spans="1:12" x14ac:dyDescent="0.3">
      <c r="A73" s="100" t="s">
        <v>928</v>
      </c>
      <c r="B73" s="100" t="s">
        <v>785</v>
      </c>
      <c r="C73" s="100" t="s">
        <v>786</v>
      </c>
      <c r="D73" s="100" t="s">
        <v>787</v>
      </c>
      <c r="E73" s="100" t="s">
        <v>788</v>
      </c>
      <c r="F73" s="100" t="s">
        <v>789</v>
      </c>
      <c r="G73" s="101">
        <v>45291</v>
      </c>
      <c r="H73" s="100" t="s">
        <v>929</v>
      </c>
      <c r="I73" s="100" t="s">
        <v>791</v>
      </c>
      <c r="J73" s="102">
        <v>944192.32</v>
      </c>
      <c r="K73" s="102">
        <v>0</v>
      </c>
      <c r="L73" s="102">
        <v>944192.32</v>
      </c>
    </row>
    <row r="74" spans="1:12" x14ac:dyDescent="0.3">
      <c r="A74" s="100" t="s">
        <v>930</v>
      </c>
      <c r="B74" s="100" t="s">
        <v>785</v>
      </c>
      <c r="C74" s="100" t="s">
        <v>786</v>
      </c>
      <c r="D74" s="100" t="s">
        <v>787</v>
      </c>
      <c r="E74" s="100" t="s">
        <v>788</v>
      </c>
      <c r="F74" s="100" t="s">
        <v>789</v>
      </c>
      <c r="G74" s="101">
        <v>44895</v>
      </c>
      <c r="H74" s="100" t="s">
        <v>931</v>
      </c>
      <c r="I74" s="100" t="s">
        <v>791</v>
      </c>
      <c r="J74" s="102">
        <v>2525333.84</v>
      </c>
      <c r="K74" s="102">
        <v>0</v>
      </c>
      <c r="L74" s="102">
        <v>2525333.84</v>
      </c>
    </row>
    <row r="75" spans="1:12" x14ac:dyDescent="0.3">
      <c r="A75" s="100" t="s">
        <v>932</v>
      </c>
      <c r="B75" s="100" t="s">
        <v>785</v>
      </c>
      <c r="C75" s="100" t="s">
        <v>786</v>
      </c>
      <c r="D75" s="100" t="s">
        <v>787</v>
      </c>
      <c r="E75" s="100" t="s">
        <v>788</v>
      </c>
      <c r="F75" s="100" t="s">
        <v>789</v>
      </c>
      <c r="G75" s="101">
        <v>45046</v>
      </c>
      <c r="H75" s="100" t="s">
        <v>933</v>
      </c>
      <c r="I75" s="100" t="s">
        <v>791</v>
      </c>
      <c r="J75" s="102">
        <v>2002884.84</v>
      </c>
      <c r="K75" s="102">
        <v>0</v>
      </c>
      <c r="L75" s="102">
        <v>2002884.84</v>
      </c>
    </row>
    <row r="76" spans="1:12" x14ac:dyDescent="0.3">
      <c r="A76" s="100" t="s">
        <v>934</v>
      </c>
      <c r="B76" s="100" t="s">
        <v>785</v>
      </c>
      <c r="C76" s="100" t="s">
        <v>786</v>
      </c>
      <c r="D76" s="100" t="s">
        <v>787</v>
      </c>
      <c r="E76" s="100" t="s">
        <v>788</v>
      </c>
      <c r="F76" s="100" t="s">
        <v>789</v>
      </c>
      <c r="G76" s="101">
        <v>44926</v>
      </c>
      <c r="H76" s="100" t="s">
        <v>935</v>
      </c>
      <c r="I76" s="100" t="s">
        <v>791</v>
      </c>
      <c r="J76" s="102">
        <v>7278455.1699999999</v>
      </c>
      <c r="K76" s="102">
        <v>0</v>
      </c>
      <c r="L76" s="102">
        <v>7278455.1699999999</v>
      </c>
    </row>
    <row r="77" spans="1:12" x14ac:dyDescent="0.3">
      <c r="A77" s="100" t="s">
        <v>936</v>
      </c>
      <c r="B77" s="100" t="s">
        <v>785</v>
      </c>
      <c r="C77" s="100" t="s">
        <v>786</v>
      </c>
      <c r="D77" s="100" t="s">
        <v>787</v>
      </c>
      <c r="E77" s="100" t="s">
        <v>788</v>
      </c>
      <c r="F77" s="100" t="s">
        <v>789</v>
      </c>
      <c r="G77" s="101">
        <v>44712</v>
      </c>
      <c r="H77" s="100" t="s">
        <v>937</v>
      </c>
      <c r="I77" s="100" t="s">
        <v>791</v>
      </c>
      <c r="J77" s="102">
        <v>3864067.94</v>
      </c>
      <c r="K77" s="102">
        <v>0</v>
      </c>
      <c r="L77" s="102">
        <v>3864067.94</v>
      </c>
    </row>
    <row r="78" spans="1:12" x14ac:dyDescent="0.3">
      <c r="A78" s="100" t="s">
        <v>938</v>
      </c>
      <c r="B78" s="100" t="s">
        <v>785</v>
      </c>
      <c r="C78" s="100" t="s">
        <v>786</v>
      </c>
      <c r="D78" s="100" t="s">
        <v>787</v>
      </c>
      <c r="E78" s="100" t="s">
        <v>788</v>
      </c>
      <c r="F78" s="100" t="s">
        <v>789</v>
      </c>
      <c r="G78" s="101">
        <v>45199</v>
      </c>
      <c r="H78" s="100" t="s">
        <v>939</v>
      </c>
      <c r="I78" s="100" t="s">
        <v>791</v>
      </c>
      <c r="J78" s="102">
        <v>2868084.35</v>
      </c>
      <c r="K78" s="102">
        <v>0</v>
      </c>
      <c r="L78" s="102">
        <v>2868084.35</v>
      </c>
    </row>
    <row r="79" spans="1:12" x14ac:dyDescent="0.3">
      <c r="A79" s="100" t="s">
        <v>940</v>
      </c>
      <c r="B79" s="100" t="s">
        <v>785</v>
      </c>
      <c r="C79" s="100" t="s">
        <v>786</v>
      </c>
      <c r="D79" s="100" t="s">
        <v>787</v>
      </c>
      <c r="E79" s="100" t="s">
        <v>788</v>
      </c>
      <c r="F79" s="100" t="s">
        <v>789</v>
      </c>
      <c r="G79" s="101">
        <v>44985</v>
      </c>
      <c r="H79" s="100" t="s">
        <v>941</v>
      </c>
      <c r="I79" s="100" t="s">
        <v>791</v>
      </c>
      <c r="J79" s="102">
        <v>4141694.26</v>
      </c>
      <c r="K79" s="102">
        <v>0</v>
      </c>
      <c r="L79" s="102">
        <v>4141694.26</v>
      </c>
    </row>
    <row r="80" spans="1:12" x14ac:dyDescent="0.3">
      <c r="A80" s="100" t="s">
        <v>942</v>
      </c>
      <c r="B80" s="100" t="s">
        <v>785</v>
      </c>
      <c r="C80" s="100" t="s">
        <v>786</v>
      </c>
      <c r="D80" s="100" t="s">
        <v>787</v>
      </c>
      <c r="E80" s="100" t="s">
        <v>788</v>
      </c>
      <c r="F80" s="100" t="s">
        <v>789</v>
      </c>
      <c r="G80" s="101">
        <v>44773</v>
      </c>
      <c r="H80" s="100" t="s">
        <v>943</v>
      </c>
      <c r="I80" s="100" t="s">
        <v>791</v>
      </c>
      <c r="J80" s="102">
        <v>6491236.75</v>
      </c>
      <c r="K80" s="102">
        <v>0</v>
      </c>
      <c r="L80" s="102">
        <v>6491236.75</v>
      </c>
    </row>
    <row r="81" spans="1:12" x14ac:dyDescent="0.3">
      <c r="A81" s="100" t="s">
        <v>944</v>
      </c>
      <c r="B81" s="100" t="s">
        <v>785</v>
      </c>
      <c r="C81" s="100" t="s">
        <v>786</v>
      </c>
      <c r="D81" s="100" t="s">
        <v>787</v>
      </c>
      <c r="E81" s="100" t="s">
        <v>788</v>
      </c>
      <c r="F81" s="100" t="s">
        <v>789</v>
      </c>
      <c r="G81" s="101">
        <v>45199</v>
      </c>
      <c r="H81" s="100" t="s">
        <v>945</v>
      </c>
      <c r="I81" s="100" t="s">
        <v>791</v>
      </c>
      <c r="J81" s="102">
        <v>978412.56</v>
      </c>
      <c r="K81" s="102">
        <v>0</v>
      </c>
      <c r="L81" s="102">
        <v>978412.56</v>
      </c>
    </row>
    <row r="82" spans="1:12" x14ac:dyDescent="0.3">
      <c r="A82" s="100" t="s">
        <v>946</v>
      </c>
      <c r="B82" s="100" t="s">
        <v>785</v>
      </c>
      <c r="C82" s="100" t="s">
        <v>786</v>
      </c>
      <c r="D82" s="100" t="s">
        <v>787</v>
      </c>
      <c r="E82" s="100" t="s">
        <v>788</v>
      </c>
      <c r="F82" s="100" t="s">
        <v>789</v>
      </c>
      <c r="G82" s="101">
        <v>45169</v>
      </c>
      <c r="H82" s="100" t="s">
        <v>947</v>
      </c>
      <c r="I82" s="100" t="s">
        <v>791</v>
      </c>
      <c r="J82" s="102">
        <v>6864127.8099999996</v>
      </c>
      <c r="K82" s="102">
        <v>0</v>
      </c>
      <c r="L82" s="102">
        <v>6864127.8099999996</v>
      </c>
    </row>
    <row r="83" spans="1:12" x14ac:dyDescent="0.3">
      <c r="A83" s="100" t="s">
        <v>948</v>
      </c>
      <c r="B83" s="100" t="s">
        <v>785</v>
      </c>
      <c r="C83" s="100" t="s">
        <v>786</v>
      </c>
      <c r="D83" s="100" t="s">
        <v>787</v>
      </c>
      <c r="E83" s="100" t="s">
        <v>788</v>
      </c>
      <c r="F83" s="100" t="s">
        <v>789</v>
      </c>
      <c r="G83" s="101">
        <v>45016</v>
      </c>
      <c r="H83" s="100" t="s">
        <v>949</v>
      </c>
      <c r="I83" s="100" t="s">
        <v>791</v>
      </c>
      <c r="J83" s="102">
        <v>6421049.5499999998</v>
      </c>
      <c r="K83" s="102">
        <v>0</v>
      </c>
      <c r="L83" s="102">
        <v>6421049.5499999998</v>
      </c>
    </row>
    <row r="84" spans="1:12" x14ac:dyDescent="0.3">
      <c r="A84" s="100" t="s">
        <v>950</v>
      </c>
      <c r="B84" s="100" t="s">
        <v>785</v>
      </c>
      <c r="C84" s="100" t="s">
        <v>786</v>
      </c>
      <c r="D84" s="100" t="s">
        <v>787</v>
      </c>
      <c r="E84" s="100" t="s">
        <v>788</v>
      </c>
      <c r="F84" s="100" t="s">
        <v>789</v>
      </c>
      <c r="G84" s="101">
        <v>45260</v>
      </c>
      <c r="H84" s="100" t="s">
        <v>951</v>
      </c>
      <c r="I84" s="100" t="s">
        <v>791</v>
      </c>
      <c r="J84" s="102">
        <v>995410.85</v>
      </c>
      <c r="K84" s="102">
        <v>0</v>
      </c>
      <c r="L84" s="102">
        <v>995410.85</v>
      </c>
    </row>
    <row r="85" spans="1:12" x14ac:dyDescent="0.3">
      <c r="A85" s="100" t="s">
        <v>952</v>
      </c>
      <c r="B85" s="100" t="s">
        <v>785</v>
      </c>
      <c r="C85" s="100" t="s">
        <v>786</v>
      </c>
      <c r="D85" s="100" t="s">
        <v>787</v>
      </c>
      <c r="E85" s="100" t="s">
        <v>788</v>
      </c>
      <c r="F85" s="100" t="s">
        <v>789</v>
      </c>
      <c r="G85" s="101">
        <v>44865</v>
      </c>
      <c r="H85" s="100" t="s">
        <v>953</v>
      </c>
      <c r="I85" s="100" t="s">
        <v>791</v>
      </c>
      <c r="J85" s="102">
        <v>2646715.92</v>
      </c>
      <c r="K85" s="102">
        <v>0</v>
      </c>
      <c r="L85" s="102">
        <v>2646715.92</v>
      </c>
    </row>
    <row r="86" spans="1:12" x14ac:dyDescent="0.3">
      <c r="A86" s="100" t="s">
        <v>954</v>
      </c>
      <c r="B86" s="100" t="s">
        <v>785</v>
      </c>
      <c r="C86" s="100" t="s">
        <v>786</v>
      </c>
      <c r="D86" s="100" t="s">
        <v>787</v>
      </c>
      <c r="E86" s="100" t="s">
        <v>788</v>
      </c>
      <c r="F86" s="100" t="s">
        <v>789</v>
      </c>
      <c r="G86" s="101">
        <v>44895</v>
      </c>
      <c r="H86" s="100" t="s">
        <v>955</v>
      </c>
      <c r="I86" s="100" t="s">
        <v>791</v>
      </c>
      <c r="J86" s="102">
        <v>10850395.300000001</v>
      </c>
      <c r="K86" s="102">
        <v>0</v>
      </c>
      <c r="L86" s="102">
        <v>10850395.300000001</v>
      </c>
    </row>
    <row r="87" spans="1:12" x14ac:dyDescent="0.3">
      <c r="A87" s="100" t="s">
        <v>956</v>
      </c>
      <c r="B87" s="100" t="s">
        <v>785</v>
      </c>
      <c r="C87" s="100" t="s">
        <v>786</v>
      </c>
      <c r="D87" s="100" t="s">
        <v>787</v>
      </c>
      <c r="E87" s="100" t="s">
        <v>788</v>
      </c>
      <c r="F87" s="100" t="s">
        <v>789</v>
      </c>
      <c r="G87" s="101">
        <v>44712</v>
      </c>
      <c r="H87" s="100" t="s">
        <v>957</v>
      </c>
      <c r="I87" s="100" t="s">
        <v>791</v>
      </c>
      <c r="J87" s="102">
        <v>6688892.9900000002</v>
      </c>
      <c r="K87" s="102">
        <v>0</v>
      </c>
      <c r="L87" s="102">
        <v>6688892.9900000002</v>
      </c>
    </row>
    <row r="88" spans="1:12" x14ac:dyDescent="0.3">
      <c r="A88" s="100" t="s">
        <v>958</v>
      </c>
      <c r="B88" s="100" t="s">
        <v>785</v>
      </c>
      <c r="C88" s="100" t="s">
        <v>786</v>
      </c>
      <c r="D88" s="100" t="s">
        <v>787</v>
      </c>
      <c r="E88" s="100" t="s">
        <v>788</v>
      </c>
      <c r="F88" s="100" t="s">
        <v>789</v>
      </c>
      <c r="G88" s="101">
        <v>44712</v>
      </c>
      <c r="H88" s="100" t="s">
        <v>959</v>
      </c>
      <c r="I88" s="100" t="s">
        <v>791</v>
      </c>
      <c r="J88" s="102">
        <v>17367326.210000001</v>
      </c>
      <c r="K88" s="102">
        <v>0</v>
      </c>
      <c r="L88" s="102">
        <v>17367326.210000001</v>
      </c>
    </row>
    <row r="89" spans="1:12" x14ac:dyDescent="0.3">
      <c r="A89" s="100" t="s">
        <v>960</v>
      </c>
      <c r="B89" s="100" t="s">
        <v>785</v>
      </c>
      <c r="C89" s="100" t="s">
        <v>786</v>
      </c>
      <c r="D89" s="100" t="s">
        <v>787</v>
      </c>
      <c r="E89" s="100" t="s">
        <v>788</v>
      </c>
      <c r="F89" s="100" t="s">
        <v>789</v>
      </c>
      <c r="G89" s="101">
        <v>44985</v>
      </c>
      <c r="H89" s="100" t="s">
        <v>961</v>
      </c>
      <c r="I89" s="100" t="s">
        <v>791</v>
      </c>
      <c r="J89" s="102">
        <v>14695776.43</v>
      </c>
      <c r="K89" s="102">
        <v>0</v>
      </c>
      <c r="L89" s="102">
        <v>14695776.43</v>
      </c>
    </row>
    <row r="90" spans="1:12" x14ac:dyDescent="0.3">
      <c r="A90" s="100" t="s">
        <v>962</v>
      </c>
      <c r="B90" s="100" t="s">
        <v>785</v>
      </c>
      <c r="C90" s="100" t="s">
        <v>786</v>
      </c>
      <c r="D90" s="100" t="s">
        <v>787</v>
      </c>
      <c r="E90" s="100" t="s">
        <v>788</v>
      </c>
      <c r="F90" s="100" t="s">
        <v>789</v>
      </c>
      <c r="G90" s="101">
        <v>44865</v>
      </c>
      <c r="H90" s="100" t="s">
        <v>963</v>
      </c>
      <c r="I90" s="100" t="s">
        <v>791</v>
      </c>
      <c r="J90" s="102">
        <v>6495852.8700000001</v>
      </c>
      <c r="K90" s="102">
        <v>0</v>
      </c>
      <c r="L90" s="102">
        <v>6495852.8700000001</v>
      </c>
    </row>
    <row r="91" spans="1:12" x14ac:dyDescent="0.3">
      <c r="A91" s="100" t="s">
        <v>964</v>
      </c>
      <c r="B91" s="100" t="s">
        <v>785</v>
      </c>
      <c r="C91" s="100" t="s">
        <v>786</v>
      </c>
      <c r="D91" s="100" t="s">
        <v>787</v>
      </c>
      <c r="E91" s="100" t="s">
        <v>788</v>
      </c>
      <c r="F91" s="100" t="s">
        <v>789</v>
      </c>
      <c r="G91" s="101">
        <v>44773</v>
      </c>
      <c r="H91" s="100" t="s">
        <v>965</v>
      </c>
      <c r="I91" s="100" t="s">
        <v>791</v>
      </c>
      <c r="J91" s="102">
        <v>6798724.1500000004</v>
      </c>
      <c r="K91" s="102">
        <v>0</v>
      </c>
      <c r="L91" s="102">
        <v>6798724.1500000004</v>
      </c>
    </row>
    <row r="92" spans="1:12" x14ac:dyDescent="0.3">
      <c r="A92" s="100" t="s">
        <v>966</v>
      </c>
      <c r="B92" s="100" t="s">
        <v>785</v>
      </c>
      <c r="C92" s="100" t="s">
        <v>786</v>
      </c>
      <c r="D92" s="100" t="s">
        <v>787</v>
      </c>
      <c r="E92" s="100" t="s">
        <v>788</v>
      </c>
      <c r="F92" s="100" t="s">
        <v>789</v>
      </c>
      <c r="G92" s="101">
        <v>44620</v>
      </c>
      <c r="H92" s="100" t="s">
        <v>967</v>
      </c>
      <c r="I92" s="100" t="s">
        <v>791</v>
      </c>
      <c r="J92" s="102">
        <v>8225719.6500000004</v>
      </c>
      <c r="K92" s="102">
        <v>0</v>
      </c>
      <c r="L92" s="102">
        <v>8225719.6500000004</v>
      </c>
    </row>
    <row r="93" spans="1:12" x14ac:dyDescent="0.3">
      <c r="A93" s="100" t="s">
        <v>968</v>
      </c>
      <c r="B93" s="100" t="s">
        <v>785</v>
      </c>
      <c r="C93" s="100" t="s">
        <v>786</v>
      </c>
      <c r="D93" s="100" t="s">
        <v>787</v>
      </c>
      <c r="E93" s="100" t="s">
        <v>788</v>
      </c>
      <c r="F93" s="100" t="s">
        <v>789</v>
      </c>
      <c r="G93" s="101">
        <v>44865</v>
      </c>
      <c r="H93" s="100" t="s">
        <v>969</v>
      </c>
      <c r="I93" s="100" t="s">
        <v>791</v>
      </c>
      <c r="J93" s="102">
        <v>18375836.149999999</v>
      </c>
      <c r="K93" s="102">
        <v>0</v>
      </c>
      <c r="L93" s="102">
        <v>18375836.149999999</v>
      </c>
    </row>
    <row r="94" spans="1:12" x14ac:dyDescent="0.3">
      <c r="A94" s="100" t="s">
        <v>970</v>
      </c>
      <c r="B94" s="100" t="s">
        <v>785</v>
      </c>
      <c r="C94" s="100" t="s">
        <v>786</v>
      </c>
      <c r="D94" s="100" t="s">
        <v>787</v>
      </c>
      <c r="E94" s="100" t="s">
        <v>788</v>
      </c>
      <c r="F94" s="100" t="s">
        <v>789</v>
      </c>
      <c r="G94" s="101">
        <v>44895</v>
      </c>
      <c r="H94" s="100" t="s">
        <v>971</v>
      </c>
      <c r="I94" s="100" t="s">
        <v>791</v>
      </c>
      <c r="J94" s="102">
        <v>4747089.88</v>
      </c>
      <c r="K94" s="102">
        <v>0</v>
      </c>
      <c r="L94" s="102">
        <v>4747089.88</v>
      </c>
    </row>
    <row r="95" spans="1:12" x14ac:dyDescent="0.3">
      <c r="A95" s="100" t="s">
        <v>972</v>
      </c>
      <c r="B95" s="100" t="s">
        <v>785</v>
      </c>
      <c r="C95" s="100" t="s">
        <v>786</v>
      </c>
      <c r="D95" s="100" t="s">
        <v>787</v>
      </c>
      <c r="E95" s="100" t="s">
        <v>788</v>
      </c>
      <c r="F95" s="100" t="s">
        <v>789</v>
      </c>
      <c r="G95" s="101">
        <v>44620</v>
      </c>
      <c r="H95" s="100" t="s">
        <v>973</v>
      </c>
      <c r="I95" s="100" t="s">
        <v>791</v>
      </c>
      <c r="J95" s="102">
        <v>8357993.5</v>
      </c>
      <c r="K95" s="102">
        <v>0</v>
      </c>
      <c r="L95" s="102">
        <v>8357993.5</v>
      </c>
    </row>
    <row r="96" spans="1:12" x14ac:dyDescent="0.3">
      <c r="A96" s="100" t="s">
        <v>974</v>
      </c>
      <c r="B96" s="100" t="s">
        <v>785</v>
      </c>
      <c r="C96" s="100" t="s">
        <v>786</v>
      </c>
      <c r="D96" s="100" t="s">
        <v>787</v>
      </c>
      <c r="E96" s="100" t="s">
        <v>788</v>
      </c>
      <c r="F96" s="100" t="s">
        <v>789</v>
      </c>
      <c r="G96" s="101">
        <v>44865</v>
      </c>
      <c r="H96" s="100" t="s">
        <v>975</v>
      </c>
      <c r="I96" s="100" t="s">
        <v>791</v>
      </c>
      <c r="J96" s="102">
        <v>17277520.510000002</v>
      </c>
      <c r="K96" s="102">
        <v>0</v>
      </c>
      <c r="L96" s="102">
        <v>17277520.510000002</v>
      </c>
    </row>
    <row r="97" spans="1:12" x14ac:dyDescent="0.3">
      <c r="A97" s="100" t="s">
        <v>976</v>
      </c>
      <c r="B97" s="100" t="s">
        <v>785</v>
      </c>
      <c r="C97" s="100" t="s">
        <v>786</v>
      </c>
      <c r="D97" s="100" t="s">
        <v>787</v>
      </c>
      <c r="E97" s="100" t="s">
        <v>788</v>
      </c>
      <c r="F97" s="100" t="s">
        <v>789</v>
      </c>
      <c r="G97" s="101">
        <v>45169</v>
      </c>
      <c r="H97" s="100" t="s">
        <v>977</v>
      </c>
      <c r="I97" s="100" t="s">
        <v>791</v>
      </c>
      <c r="J97" s="102">
        <v>3028362.85</v>
      </c>
      <c r="K97" s="102">
        <v>0</v>
      </c>
      <c r="L97" s="102">
        <v>3028362.85</v>
      </c>
    </row>
    <row r="98" spans="1:12" x14ac:dyDescent="0.3">
      <c r="A98" s="100" t="s">
        <v>978</v>
      </c>
      <c r="B98" s="100" t="s">
        <v>785</v>
      </c>
      <c r="C98" s="100" t="s">
        <v>786</v>
      </c>
      <c r="D98" s="100" t="s">
        <v>787</v>
      </c>
      <c r="E98" s="100" t="s">
        <v>788</v>
      </c>
      <c r="F98" s="100" t="s">
        <v>789</v>
      </c>
      <c r="G98" s="101">
        <v>45260</v>
      </c>
      <c r="H98" s="100" t="s">
        <v>979</v>
      </c>
      <c r="I98" s="100" t="s">
        <v>791</v>
      </c>
      <c r="J98" s="102">
        <v>2998585.07</v>
      </c>
      <c r="K98" s="102">
        <v>0</v>
      </c>
      <c r="L98" s="102">
        <v>2998585.07</v>
      </c>
    </row>
    <row r="99" spans="1:12" x14ac:dyDescent="0.3">
      <c r="A99" s="100" t="s">
        <v>980</v>
      </c>
      <c r="B99" s="100" t="s">
        <v>785</v>
      </c>
      <c r="C99" s="100" t="s">
        <v>786</v>
      </c>
      <c r="D99" s="100" t="s">
        <v>787</v>
      </c>
      <c r="E99" s="100" t="s">
        <v>788</v>
      </c>
      <c r="F99" s="100" t="s">
        <v>789</v>
      </c>
      <c r="G99" s="101">
        <v>45351</v>
      </c>
      <c r="H99" s="100" t="s">
        <v>981</v>
      </c>
      <c r="I99" s="100" t="s">
        <v>791</v>
      </c>
      <c r="J99" s="102">
        <v>5425248.4900000002</v>
      </c>
      <c r="K99" s="102">
        <v>0</v>
      </c>
      <c r="L99" s="102">
        <v>5425248.4900000002</v>
      </c>
    </row>
    <row r="100" spans="1:12" x14ac:dyDescent="0.3">
      <c r="A100" s="100" t="s">
        <v>982</v>
      </c>
      <c r="B100" s="100" t="s">
        <v>785</v>
      </c>
      <c r="C100" s="100" t="s">
        <v>786</v>
      </c>
      <c r="D100" s="100" t="s">
        <v>787</v>
      </c>
      <c r="E100" s="100" t="s">
        <v>788</v>
      </c>
      <c r="F100" s="100" t="s">
        <v>789</v>
      </c>
      <c r="G100" s="101">
        <v>45930</v>
      </c>
      <c r="H100" s="100" t="s">
        <v>983</v>
      </c>
      <c r="I100" s="100" t="s">
        <v>791</v>
      </c>
      <c r="J100" s="102">
        <v>2352430.7400000002</v>
      </c>
      <c r="K100" s="102">
        <v>0</v>
      </c>
      <c r="L100" s="102">
        <v>2352430.7400000002</v>
      </c>
    </row>
    <row r="101" spans="1:12" x14ac:dyDescent="0.3">
      <c r="A101" s="100" t="s">
        <v>984</v>
      </c>
      <c r="B101" s="100" t="s">
        <v>785</v>
      </c>
      <c r="C101" s="100" t="s">
        <v>786</v>
      </c>
      <c r="D101" s="100" t="s">
        <v>787</v>
      </c>
      <c r="E101" s="100" t="s">
        <v>788</v>
      </c>
      <c r="F101" s="100" t="s">
        <v>789</v>
      </c>
      <c r="G101" s="101">
        <v>44773</v>
      </c>
      <c r="H101" s="100" t="s">
        <v>985</v>
      </c>
      <c r="I101" s="100" t="s">
        <v>791</v>
      </c>
      <c r="J101" s="102">
        <v>4960332.9000000004</v>
      </c>
      <c r="K101" s="102">
        <v>0</v>
      </c>
      <c r="L101" s="102">
        <v>4960332.9000000004</v>
      </c>
    </row>
    <row r="102" spans="1:12" x14ac:dyDescent="0.3">
      <c r="A102" s="100" t="s">
        <v>986</v>
      </c>
      <c r="B102" s="100" t="s">
        <v>785</v>
      </c>
      <c r="C102" s="100" t="s">
        <v>786</v>
      </c>
      <c r="D102" s="100" t="s">
        <v>787</v>
      </c>
      <c r="E102" s="100" t="s">
        <v>788</v>
      </c>
      <c r="F102" s="100" t="s">
        <v>789</v>
      </c>
      <c r="G102" s="101">
        <v>44926</v>
      </c>
      <c r="H102" s="100" t="s">
        <v>987</v>
      </c>
      <c r="I102" s="100" t="s">
        <v>791</v>
      </c>
      <c r="J102" s="102">
        <v>18684803.050000001</v>
      </c>
      <c r="K102" s="102">
        <v>0</v>
      </c>
      <c r="L102" s="102">
        <v>18684803.050000001</v>
      </c>
    </row>
    <row r="103" spans="1:12" x14ac:dyDescent="0.3">
      <c r="A103" s="100" t="s">
        <v>988</v>
      </c>
      <c r="B103" s="100" t="s">
        <v>785</v>
      </c>
      <c r="C103" s="100" t="s">
        <v>786</v>
      </c>
      <c r="D103" s="100" t="s">
        <v>787</v>
      </c>
      <c r="E103" s="100" t="s">
        <v>788</v>
      </c>
      <c r="F103" s="100" t="s">
        <v>789</v>
      </c>
      <c r="G103" s="101">
        <v>44926</v>
      </c>
      <c r="H103" s="100" t="s">
        <v>989</v>
      </c>
      <c r="I103" s="100" t="s">
        <v>791</v>
      </c>
      <c r="J103" s="102">
        <v>4842646.0999999996</v>
      </c>
      <c r="K103" s="102">
        <v>0</v>
      </c>
      <c r="L103" s="102">
        <v>4842646.0999999996</v>
      </c>
    </row>
    <row r="104" spans="1:12" x14ac:dyDescent="0.3">
      <c r="A104" s="100" t="s">
        <v>990</v>
      </c>
      <c r="B104" s="100" t="s">
        <v>785</v>
      </c>
      <c r="C104" s="100" t="s">
        <v>786</v>
      </c>
      <c r="D104" s="100" t="s">
        <v>787</v>
      </c>
      <c r="E104" s="100" t="s">
        <v>788</v>
      </c>
      <c r="F104" s="100" t="s">
        <v>789</v>
      </c>
      <c r="G104" s="101">
        <v>44926</v>
      </c>
      <c r="H104" s="100" t="s">
        <v>991</v>
      </c>
      <c r="I104" s="100" t="s">
        <v>791</v>
      </c>
      <c r="J104" s="102">
        <v>5051221.3099999996</v>
      </c>
      <c r="K104" s="102">
        <v>0</v>
      </c>
      <c r="L104" s="102">
        <v>5051221.3099999996</v>
      </c>
    </row>
    <row r="105" spans="1:12" x14ac:dyDescent="0.3">
      <c r="A105" s="100" t="s">
        <v>992</v>
      </c>
      <c r="B105" s="100" t="s">
        <v>785</v>
      </c>
      <c r="C105" s="100" t="s">
        <v>786</v>
      </c>
      <c r="D105" s="100" t="s">
        <v>787</v>
      </c>
      <c r="E105" s="100" t="s">
        <v>788</v>
      </c>
      <c r="F105" s="100" t="s">
        <v>789</v>
      </c>
      <c r="G105" s="101">
        <v>44895</v>
      </c>
      <c r="H105" s="100" t="s">
        <v>993</v>
      </c>
      <c r="I105" s="100" t="s">
        <v>791</v>
      </c>
      <c r="J105" s="102">
        <v>5874157.9400000004</v>
      </c>
      <c r="K105" s="102">
        <v>0</v>
      </c>
      <c r="L105" s="102">
        <v>5874157.9400000004</v>
      </c>
    </row>
    <row r="106" spans="1:12" x14ac:dyDescent="0.3">
      <c r="A106" s="100" t="s">
        <v>994</v>
      </c>
      <c r="B106" s="100" t="s">
        <v>785</v>
      </c>
      <c r="C106" s="100" t="s">
        <v>786</v>
      </c>
      <c r="D106" s="100" t="s">
        <v>787</v>
      </c>
      <c r="E106" s="100" t="s">
        <v>788</v>
      </c>
      <c r="F106" s="100" t="s">
        <v>789</v>
      </c>
      <c r="G106" s="101">
        <v>44926</v>
      </c>
      <c r="H106" s="100" t="s">
        <v>995</v>
      </c>
      <c r="I106" s="100" t="s">
        <v>791</v>
      </c>
      <c r="J106" s="102">
        <v>7449607.9000000004</v>
      </c>
      <c r="K106" s="102">
        <v>0</v>
      </c>
      <c r="L106" s="102">
        <v>7449607.9000000004</v>
      </c>
    </row>
    <row r="107" spans="1:12" x14ac:dyDescent="0.3">
      <c r="A107" s="100" t="s">
        <v>996</v>
      </c>
      <c r="B107" s="100" t="s">
        <v>785</v>
      </c>
      <c r="C107" s="100" t="s">
        <v>786</v>
      </c>
      <c r="D107" s="100" t="s">
        <v>787</v>
      </c>
      <c r="E107" s="100" t="s">
        <v>788</v>
      </c>
      <c r="F107" s="100" t="s">
        <v>789</v>
      </c>
      <c r="G107" s="101">
        <v>44681</v>
      </c>
      <c r="H107" s="100" t="s">
        <v>997</v>
      </c>
      <c r="I107" s="100" t="s">
        <v>791</v>
      </c>
      <c r="J107" s="102">
        <v>3363579.15</v>
      </c>
      <c r="K107" s="102">
        <v>0</v>
      </c>
      <c r="L107" s="102">
        <v>3363579.15</v>
      </c>
    </row>
    <row r="108" spans="1:12" x14ac:dyDescent="0.3">
      <c r="A108" s="100" t="s">
        <v>998</v>
      </c>
      <c r="B108" s="100" t="s">
        <v>785</v>
      </c>
      <c r="C108" s="100" t="s">
        <v>786</v>
      </c>
      <c r="D108" s="100" t="s">
        <v>787</v>
      </c>
      <c r="E108" s="100" t="s">
        <v>788</v>
      </c>
      <c r="F108" s="100" t="s">
        <v>789</v>
      </c>
      <c r="G108" s="101">
        <v>45504</v>
      </c>
      <c r="H108" s="100" t="s">
        <v>999</v>
      </c>
      <c r="I108" s="100" t="s">
        <v>791</v>
      </c>
      <c r="J108" s="102">
        <v>17186253.140000001</v>
      </c>
      <c r="K108" s="102">
        <v>0</v>
      </c>
      <c r="L108" s="102">
        <v>17186253.140000001</v>
      </c>
    </row>
    <row r="109" spans="1:12" x14ac:dyDescent="0.3">
      <c r="A109" s="100" t="s">
        <v>1000</v>
      </c>
      <c r="B109" s="100" t="s">
        <v>785</v>
      </c>
      <c r="C109" s="100" t="s">
        <v>786</v>
      </c>
      <c r="D109" s="100" t="s">
        <v>787</v>
      </c>
      <c r="E109" s="100" t="s">
        <v>788</v>
      </c>
      <c r="F109" s="100" t="s">
        <v>789</v>
      </c>
      <c r="G109" s="101">
        <v>45291</v>
      </c>
      <c r="H109" s="100" t="s">
        <v>1001</v>
      </c>
      <c r="I109" s="100" t="s">
        <v>791</v>
      </c>
      <c r="J109" s="102">
        <v>13270964.4</v>
      </c>
      <c r="K109" s="102">
        <v>0</v>
      </c>
      <c r="L109" s="102">
        <v>13270964.4</v>
      </c>
    </row>
    <row r="110" spans="1:12" x14ac:dyDescent="0.3">
      <c r="A110" s="100" t="s">
        <v>1002</v>
      </c>
      <c r="B110" s="100" t="s">
        <v>785</v>
      </c>
      <c r="C110" s="100" t="s">
        <v>786</v>
      </c>
      <c r="D110" s="100" t="s">
        <v>787</v>
      </c>
      <c r="E110" s="100" t="s">
        <v>788</v>
      </c>
      <c r="F110" s="100" t="s">
        <v>789</v>
      </c>
      <c r="G110" s="101">
        <v>44926</v>
      </c>
      <c r="H110" s="100" t="s">
        <v>1003</v>
      </c>
      <c r="I110" s="100" t="s">
        <v>791</v>
      </c>
      <c r="J110" s="102">
        <v>149498666.33000001</v>
      </c>
      <c r="K110" s="102">
        <v>0</v>
      </c>
      <c r="L110" s="102">
        <v>149498666.33000001</v>
      </c>
    </row>
    <row r="111" spans="1:12" x14ac:dyDescent="0.3">
      <c r="A111" s="100" t="s">
        <v>1004</v>
      </c>
      <c r="B111" s="100" t="s">
        <v>785</v>
      </c>
      <c r="C111" s="100" t="s">
        <v>786</v>
      </c>
      <c r="D111" s="100" t="s">
        <v>787</v>
      </c>
      <c r="E111" s="100" t="s">
        <v>788</v>
      </c>
      <c r="F111" s="100" t="s">
        <v>789</v>
      </c>
      <c r="G111" s="101">
        <v>44926</v>
      </c>
      <c r="H111" s="100" t="s">
        <v>1005</v>
      </c>
      <c r="I111" s="100" t="s">
        <v>791</v>
      </c>
      <c r="J111" s="102">
        <f>-20505263.65+35311861</f>
        <v>14806597.350000001</v>
      </c>
      <c r="K111" s="102">
        <v>0</v>
      </c>
      <c r="L111" s="102">
        <f>-20505263.65+35311861</f>
        <v>14806597.350000001</v>
      </c>
    </row>
    <row r="112" spans="1:12" x14ac:dyDescent="0.3">
      <c r="A112" s="100" t="s">
        <v>1006</v>
      </c>
      <c r="B112" s="100" t="s">
        <v>785</v>
      </c>
      <c r="C112" s="100" t="s">
        <v>786</v>
      </c>
      <c r="D112" s="100" t="s">
        <v>787</v>
      </c>
      <c r="E112" s="100" t="s">
        <v>788</v>
      </c>
      <c r="F112" s="100" t="s">
        <v>789</v>
      </c>
      <c r="G112" s="101">
        <v>44926</v>
      </c>
      <c r="H112" s="100" t="s">
        <v>1007</v>
      </c>
      <c r="I112" s="100" t="s">
        <v>791</v>
      </c>
      <c r="J112" s="102">
        <f>-28650194.91+111492586.51</f>
        <v>82842391.600000009</v>
      </c>
      <c r="K112" s="102">
        <v>0</v>
      </c>
      <c r="L112" s="102">
        <f>-28650194.91+111492586.51</f>
        <v>82842391.600000009</v>
      </c>
    </row>
    <row r="113" spans="1:12" x14ac:dyDescent="0.3">
      <c r="A113" s="100" t="s">
        <v>1008</v>
      </c>
      <c r="B113" s="100" t="s">
        <v>785</v>
      </c>
      <c r="C113" s="100" t="s">
        <v>786</v>
      </c>
      <c r="D113" s="100" t="s">
        <v>787</v>
      </c>
      <c r="E113" s="100" t="s">
        <v>788</v>
      </c>
      <c r="F113" s="100" t="s">
        <v>789</v>
      </c>
      <c r="G113" s="101">
        <v>44985</v>
      </c>
      <c r="H113" s="100" t="s">
        <v>1009</v>
      </c>
      <c r="I113" s="100" t="s">
        <v>791</v>
      </c>
      <c r="J113" s="102">
        <v>137969888.28999999</v>
      </c>
      <c r="K113" s="102">
        <v>0</v>
      </c>
      <c r="L113" s="102">
        <v>137969888.28999999</v>
      </c>
    </row>
    <row r="114" spans="1:12" x14ac:dyDescent="0.3">
      <c r="A114" s="100" t="s">
        <v>1010</v>
      </c>
      <c r="B114" s="100" t="s">
        <v>785</v>
      </c>
      <c r="C114" s="100" t="s">
        <v>786</v>
      </c>
      <c r="D114" s="100" t="s">
        <v>787</v>
      </c>
      <c r="E114" s="100" t="s">
        <v>788</v>
      </c>
      <c r="F114" s="100" t="s">
        <v>789</v>
      </c>
      <c r="G114" s="101">
        <v>45077</v>
      </c>
      <c r="H114" s="100" t="s">
        <v>1011</v>
      </c>
      <c r="I114" s="100" t="s">
        <v>791</v>
      </c>
      <c r="J114" s="102">
        <v>177766782.52000001</v>
      </c>
      <c r="K114" s="102">
        <v>0</v>
      </c>
      <c r="L114" s="102">
        <v>177766782.52000001</v>
      </c>
    </row>
    <row r="115" spans="1:12" x14ac:dyDescent="0.3">
      <c r="A115" s="100" t="s">
        <v>1012</v>
      </c>
      <c r="B115" s="100" t="s">
        <v>785</v>
      </c>
      <c r="C115" s="100" t="s">
        <v>786</v>
      </c>
      <c r="D115" s="100" t="s">
        <v>787</v>
      </c>
      <c r="E115" s="100" t="s">
        <v>788</v>
      </c>
      <c r="F115" s="100" t="s">
        <v>789</v>
      </c>
      <c r="G115" s="101">
        <v>45077</v>
      </c>
      <c r="H115" s="100" t="s">
        <v>1013</v>
      </c>
      <c r="I115" s="100" t="s">
        <v>791</v>
      </c>
      <c r="J115" s="102">
        <v>227621842.21000001</v>
      </c>
      <c r="K115" s="102">
        <v>0</v>
      </c>
      <c r="L115" s="102">
        <v>227621842.21000001</v>
      </c>
    </row>
    <row r="116" spans="1:12" x14ac:dyDescent="0.3">
      <c r="A116" s="100" t="s">
        <v>1014</v>
      </c>
      <c r="B116" s="100" t="s">
        <v>785</v>
      </c>
      <c r="C116" s="100" t="s">
        <v>786</v>
      </c>
      <c r="D116" s="100" t="s">
        <v>787</v>
      </c>
      <c r="E116" s="100" t="s">
        <v>788</v>
      </c>
      <c r="F116" s="100" t="s">
        <v>789</v>
      </c>
      <c r="G116" s="101">
        <v>45291</v>
      </c>
      <c r="H116" s="100" t="s">
        <v>1015</v>
      </c>
      <c r="I116" s="100" t="s">
        <v>791</v>
      </c>
      <c r="J116" s="102">
        <v>26586663.5</v>
      </c>
      <c r="K116" s="102">
        <v>0</v>
      </c>
      <c r="L116" s="102">
        <v>26586663.5</v>
      </c>
    </row>
    <row r="117" spans="1:12" x14ac:dyDescent="0.3">
      <c r="A117" s="100" t="s">
        <v>1016</v>
      </c>
      <c r="B117" s="100" t="s">
        <v>785</v>
      </c>
      <c r="C117" s="100" t="s">
        <v>786</v>
      </c>
      <c r="D117" s="100" t="s">
        <v>787</v>
      </c>
      <c r="E117" s="100" t="s">
        <v>788</v>
      </c>
      <c r="F117" s="100" t="s">
        <v>789</v>
      </c>
      <c r="G117" s="101">
        <v>45138</v>
      </c>
      <c r="H117" s="100" t="s">
        <v>1017</v>
      </c>
      <c r="I117" s="100" t="s">
        <v>791</v>
      </c>
      <c r="J117" s="102">
        <v>127110379.69</v>
      </c>
      <c r="K117" s="102">
        <v>0</v>
      </c>
      <c r="L117" s="102">
        <v>127110379.69</v>
      </c>
    </row>
    <row r="118" spans="1:12" x14ac:dyDescent="0.3">
      <c r="A118" s="100" t="s">
        <v>1018</v>
      </c>
      <c r="B118" s="100" t="s">
        <v>785</v>
      </c>
      <c r="C118" s="100" t="s">
        <v>786</v>
      </c>
      <c r="D118" s="100" t="s">
        <v>787</v>
      </c>
      <c r="E118" s="100" t="s">
        <v>788</v>
      </c>
      <c r="F118" s="100" t="s">
        <v>789</v>
      </c>
      <c r="G118" s="101">
        <v>45716</v>
      </c>
      <c r="H118" s="100" t="s">
        <v>1019</v>
      </c>
      <c r="I118" s="100" t="s">
        <v>791</v>
      </c>
      <c r="J118" s="102">
        <v>52492339.740000002</v>
      </c>
      <c r="K118" s="102">
        <v>0</v>
      </c>
      <c r="L118" s="102">
        <v>52492339.740000002</v>
      </c>
    </row>
    <row r="119" spans="1:12" x14ac:dyDescent="0.3">
      <c r="A119" s="100" t="s">
        <v>1020</v>
      </c>
      <c r="B119" s="100" t="s">
        <v>785</v>
      </c>
      <c r="C119" s="100" t="s">
        <v>786</v>
      </c>
      <c r="D119" s="100" t="s">
        <v>787</v>
      </c>
      <c r="E119" s="100" t="s">
        <v>788</v>
      </c>
      <c r="F119" s="100" t="s">
        <v>789</v>
      </c>
      <c r="G119" s="101">
        <v>45382</v>
      </c>
      <c r="H119" s="100" t="s">
        <v>1021</v>
      </c>
      <c r="I119" s="100" t="s">
        <v>791</v>
      </c>
      <c r="J119" s="102">
        <v>87395143.239999995</v>
      </c>
      <c r="K119" s="102">
        <v>0</v>
      </c>
      <c r="L119" s="102">
        <v>87395143.239999995</v>
      </c>
    </row>
    <row r="120" spans="1:12" x14ac:dyDescent="0.3">
      <c r="A120" s="100" t="s">
        <v>1022</v>
      </c>
      <c r="B120" s="100" t="s">
        <v>785</v>
      </c>
      <c r="C120" s="100" t="s">
        <v>786</v>
      </c>
      <c r="D120" s="100" t="s">
        <v>787</v>
      </c>
      <c r="E120" s="100" t="s">
        <v>788</v>
      </c>
      <c r="F120" s="100" t="s">
        <v>789</v>
      </c>
      <c r="G120" s="101">
        <v>45230</v>
      </c>
      <c r="H120" s="100" t="s">
        <v>1023</v>
      </c>
      <c r="I120" s="100" t="s">
        <v>791</v>
      </c>
      <c r="J120" s="102">
        <v>265322148.58000001</v>
      </c>
      <c r="K120" s="102">
        <v>0</v>
      </c>
      <c r="L120" s="102">
        <v>265322148.58000001</v>
      </c>
    </row>
    <row r="121" spans="1:12" x14ac:dyDescent="0.3">
      <c r="A121" s="100" t="s">
        <v>1024</v>
      </c>
      <c r="B121" s="100" t="s">
        <v>785</v>
      </c>
      <c r="C121" s="100" t="s">
        <v>786</v>
      </c>
      <c r="D121" s="100" t="s">
        <v>787</v>
      </c>
      <c r="E121" s="100" t="s">
        <v>788</v>
      </c>
      <c r="F121" s="100" t="s">
        <v>789</v>
      </c>
      <c r="G121" s="101">
        <v>45291</v>
      </c>
      <c r="H121" s="100" t="s">
        <v>1025</v>
      </c>
      <c r="I121" s="100" t="s">
        <v>791</v>
      </c>
      <c r="J121" s="102">
        <v>129004315.47</v>
      </c>
      <c r="K121" s="102">
        <v>0</v>
      </c>
      <c r="L121" s="102">
        <v>129004315.47</v>
      </c>
    </row>
    <row r="122" spans="1:12" x14ac:dyDescent="0.3">
      <c r="A122" s="100" t="s">
        <v>1026</v>
      </c>
      <c r="B122" s="100" t="s">
        <v>785</v>
      </c>
      <c r="C122" s="100" t="s">
        <v>786</v>
      </c>
      <c r="D122" s="100" t="s">
        <v>787</v>
      </c>
      <c r="E122" s="100" t="s">
        <v>788</v>
      </c>
      <c r="F122" s="100" t="s">
        <v>789</v>
      </c>
      <c r="G122" s="101">
        <v>45138</v>
      </c>
      <c r="H122" s="100" t="s">
        <v>1027</v>
      </c>
      <c r="I122" s="100" t="s">
        <v>791</v>
      </c>
      <c r="J122" s="102">
        <v>153014054.72</v>
      </c>
      <c r="K122" s="102">
        <v>0</v>
      </c>
      <c r="L122" s="102">
        <v>153014054.72</v>
      </c>
    </row>
    <row r="123" spans="1:12" x14ac:dyDescent="0.3">
      <c r="A123" s="100" t="s">
        <v>1028</v>
      </c>
      <c r="B123" s="100" t="s">
        <v>785</v>
      </c>
      <c r="C123" s="100" t="s">
        <v>786</v>
      </c>
      <c r="D123" s="100" t="s">
        <v>787</v>
      </c>
      <c r="E123" s="100" t="s">
        <v>788</v>
      </c>
      <c r="F123" s="100" t="s">
        <v>789</v>
      </c>
      <c r="G123" s="101">
        <v>45107</v>
      </c>
      <c r="H123" s="100" t="s">
        <v>1029</v>
      </c>
      <c r="I123" s="100" t="s">
        <v>791</v>
      </c>
      <c r="J123" s="102">
        <v>22579539.07</v>
      </c>
      <c r="K123" s="102">
        <v>0</v>
      </c>
      <c r="L123" s="102">
        <v>22579539.07</v>
      </c>
    </row>
    <row r="124" spans="1:12" x14ac:dyDescent="0.3">
      <c r="A124" s="100" t="s">
        <v>1030</v>
      </c>
      <c r="B124" s="100" t="s">
        <v>785</v>
      </c>
      <c r="C124" s="100" t="s">
        <v>786</v>
      </c>
      <c r="D124" s="100" t="s">
        <v>787</v>
      </c>
      <c r="E124" s="100" t="s">
        <v>788</v>
      </c>
      <c r="F124" s="100" t="s">
        <v>789</v>
      </c>
      <c r="G124" s="101">
        <v>45351</v>
      </c>
      <c r="H124" s="100" t="s">
        <v>1031</v>
      </c>
      <c r="I124" s="100" t="s">
        <v>791</v>
      </c>
      <c r="J124" s="102">
        <v>104701741.29000001</v>
      </c>
      <c r="K124" s="102">
        <v>0</v>
      </c>
      <c r="L124" s="102">
        <v>104701741.29000001</v>
      </c>
    </row>
    <row r="125" spans="1:12" x14ac:dyDescent="0.3">
      <c r="A125" s="100" t="s">
        <v>1032</v>
      </c>
      <c r="B125" s="100" t="s">
        <v>785</v>
      </c>
      <c r="C125" s="100" t="s">
        <v>786</v>
      </c>
      <c r="D125" s="100" t="s">
        <v>787</v>
      </c>
      <c r="E125" s="100" t="s">
        <v>788</v>
      </c>
      <c r="F125" s="100" t="s">
        <v>789</v>
      </c>
      <c r="G125" s="101">
        <v>45107</v>
      </c>
      <c r="H125" s="100" t="s">
        <v>1033</v>
      </c>
      <c r="I125" s="100" t="s">
        <v>791</v>
      </c>
      <c r="J125" s="102">
        <v>44742156.240000002</v>
      </c>
      <c r="K125" s="102">
        <v>0</v>
      </c>
      <c r="L125" s="102">
        <v>44742156.240000002</v>
      </c>
    </row>
    <row r="126" spans="1:12" x14ac:dyDescent="0.3">
      <c r="A126" s="100" t="s">
        <v>1034</v>
      </c>
      <c r="B126" s="100" t="s">
        <v>785</v>
      </c>
      <c r="C126" s="100" t="s">
        <v>786</v>
      </c>
      <c r="D126" s="100" t="s">
        <v>787</v>
      </c>
      <c r="E126" s="100" t="s">
        <v>788</v>
      </c>
      <c r="F126" s="100" t="s">
        <v>789</v>
      </c>
      <c r="G126" s="101">
        <v>45199</v>
      </c>
      <c r="H126" s="100" t="s">
        <v>1035</v>
      </c>
      <c r="I126" s="100" t="s">
        <v>791</v>
      </c>
      <c r="J126" s="102">
        <v>192994811.28</v>
      </c>
      <c r="K126" s="102">
        <v>0</v>
      </c>
      <c r="L126" s="102">
        <v>192994811.28</v>
      </c>
    </row>
    <row r="127" spans="1:12" x14ac:dyDescent="0.3">
      <c r="A127" s="100" t="s">
        <v>1036</v>
      </c>
      <c r="B127" s="100" t="s">
        <v>785</v>
      </c>
      <c r="C127" s="100" t="s">
        <v>786</v>
      </c>
      <c r="D127" s="100" t="s">
        <v>787</v>
      </c>
      <c r="E127" s="100" t="s">
        <v>788</v>
      </c>
      <c r="F127" s="100" t="s">
        <v>789</v>
      </c>
      <c r="G127" s="101">
        <v>45291</v>
      </c>
      <c r="H127" s="100" t="s">
        <v>1037</v>
      </c>
      <c r="I127" s="100" t="s">
        <v>791</v>
      </c>
      <c r="J127" s="102">
        <v>184628406.59</v>
      </c>
      <c r="K127" s="102">
        <v>0</v>
      </c>
      <c r="L127" s="102">
        <v>184628406.59</v>
      </c>
    </row>
    <row r="128" spans="1:12" x14ac:dyDescent="0.3">
      <c r="A128" s="100" t="s">
        <v>1038</v>
      </c>
      <c r="B128" s="100" t="s">
        <v>785</v>
      </c>
      <c r="C128" s="100" t="s">
        <v>786</v>
      </c>
      <c r="D128" s="100" t="s">
        <v>787</v>
      </c>
      <c r="E128" s="100" t="s">
        <v>788</v>
      </c>
      <c r="F128" s="100" t="s">
        <v>789</v>
      </c>
      <c r="G128" s="101">
        <v>45107</v>
      </c>
      <c r="H128" s="100" t="s">
        <v>1039</v>
      </c>
      <c r="I128" s="100" t="s">
        <v>791</v>
      </c>
      <c r="J128" s="102">
        <v>98305203.920000002</v>
      </c>
      <c r="K128" s="102">
        <v>0</v>
      </c>
      <c r="L128" s="102">
        <v>98305203.920000002</v>
      </c>
    </row>
    <row r="129" spans="1:12" x14ac:dyDescent="0.3">
      <c r="A129" s="100" t="s">
        <v>1040</v>
      </c>
      <c r="B129" s="100" t="s">
        <v>785</v>
      </c>
      <c r="C129" s="100" t="s">
        <v>786</v>
      </c>
      <c r="D129" s="100" t="s">
        <v>787</v>
      </c>
      <c r="E129" s="100" t="s">
        <v>788</v>
      </c>
      <c r="F129" s="100" t="s">
        <v>789</v>
      </c>
      <c r="G129" s="101">
        <v>45291</v>
      </c>
      <c r="H129" s="100" t="s">
        <v>1041</v>
      </c>
      <c r="I129" s="100" t="s">
        <v>791</v>
      </c>
      <c r="J129" s="102">
        <v>145509888.41</v>
      </c>
      <c r="K129" s="102">
        <v>0</v>
      </c>
      <c r="L129" s="102">
        <v>145509888.41</v>
      </c>
    </row>
    <row r="130" spans="1:12" x14ac:dyDescent="0.3">
      <c r="A130" s="100" t="s">
        <v>1042</v>
      </c>
      <c r="B130" s="100" t="s">
        <v>785</v>
      </c>
      <c r="C130" s="100" t="s">
        <v>786</v>
      </c>
      <c r="D130" s="100" t="s">
        <v>787</v>
      </c>
      <c r="E130" s="100" t="s">
        <v>788</v>
      </c>
      <c r="F130" s="100" t="s">
        <v>789</v>
      </c>
      <c r="G130" s="101">
        <v>45107</v>
      </c>
      <c r="H130" s="100" t="s">
        <v>1043</v>
      </c>
      <c r="I130" s="100" t="s">
        <v>791</v>
      </c>
      <c r="J130" s="102">
        <v>57575768.939999998</v>
      </c>
      <c r="K130" s="102">
        <v>0</v>
      </c>
      <c r="L130" s="102">
        <v>57575768.939999998</v>
      </c>
    </row>
    <row r="131" spans="1:12" x14ac:dyDescent="0.3">
      <c r="A131" s="100" t="s">
        <v>1044</v>
      </c>
      <c r="B131" s="100" t="s">
        <v>785</v>
      </c>
      <c r="C131" s="100" t="s">
        <v>786</v>
      </c>
      <c r="D131" s="100" t="s">
        <v>787</v>
      </c>
      <c r="E131" s="100" t="s">
        <v>788</v>
      </c>
      <c r="F131" s="100" t="s">
        <v>789</v>
      </c>
      <c r="G131" s="101">
        <v>45260</v>
      </c>
      <c r="H131" s="100" t="s">
        <v>1045</v>
      </c>
      <c r="I131" s="100" t="s">
        <v>791</v>
      </c>
      <c r="J131" s="102">
        <v>162332598.38999999</v>
      </c>
      <c r="K131" s="102">
        <v>0</v>
      </c>
      <c r="L131" s="102">
        <v>162332598.38999999</v>
      </c>
    </row>
    <row r="132" spans="1:12" x14ac:dyDescent="0.3">
      <c r="A132" s="100" t="s">
        <v>1046</v>
      </c>
      <c r="B132" s="100" t="s">
        <v>785</v>
      </c>
      <c r="C132" s="100" t="s">
        <v>786</v>
      </c>
      <c r="D132" s="100" t="s">
        <v>787</v>
      </c>
      <c r="E132" s="100" t="s">
        <v>788</v>
      </c>
      <c r="F132" s="100" t="s">
        <v>789</v>
      </c>
      <c r="G132" s="101">
        <v>45412</v>
      </c>
      <c r="H132" s="100" t="s">
        <v>1047</v>
      </c>
      <c r="I132" s="100" t="s">
        <v>791</v>
      </c>
      <c r="J132" s="102">
        <v>89634986.400000006</v>
      </c>
      <c r="K132" s="102">
        <v>0</v>
      </c>
      <c r="L132" s="102">
        <v>89634986.400000006</v>
      </c>
    </row>
    <row r="133" spans="1:12" x14ac:dyDescent="0.3">
      <c r="A133" s="100" t="s">
        <v>1048</v>
      </c>
      <c r="B133" s="100" t="s">
        <v>785</v>
      </c>
      <c r="C133" s="100" t="s">
        <v>786</v>
      </c>
      <c r="D133" s="100" t="s">
        <v>787</v>
      </c>
      <c r="E133" s="100" t="s">
        <v>788</v>
      </c>
      <c r="F133" s="100" t="s">
        <v>789</v>
      </c>
      <c r="G133" s="101">
        <v>45046</v>
      </c>
      <c r="H133" s="100" t="s">
        <v>1049</v>
      </c>
      <c r="I133" s="100" t="s">
        <v>791</v>
      </c>
      <c r="J133" s="102">
        <v>2279274857.4699998</v>
      </c>
      <c r="K133" s="102">
        <v>0</v>
      </c>
      <c r="L133" s="102">
        <v>2279274857.4699998</v>
      </c>
    </row>
    <row r="134" spans="1:12" x14ac:dyDescent="0.3">
      <c r="A134" s="100" t="s">
        <v>1050</v>
      </c>
      <c r="B134" s="100" t="s">
        <v>785</v>
      </c>
      <c r="C134" s="100" t="s">
        <v>786</v>
      </c>
      <c r="D134" s="100" t="s">
        <v>787</v>
      </c>
      <c r="E134" s="100" t="s">
        <v>788</v>
      </c>
      <c r="F134" s="100" t="s">
        <v>789</v>
      </c>
      <c r="G134" s="101">
        <v>45046</v>
      </c>
      <c r="H134" s="100" t="s">
        <v>1051</v>
      </c>
      <c r="I134" s="100" t="s">
        <v>791</v>
      </c>
      <c r="J134" s="102">
        <v>11930570065.459999</v>
      </c>
      <c r="K134" s="102">
        <v>0</v>
      </c>
      <c r="L134" s="102">
        <v>11930570065.459999</v>
      </c>
    </row>
    <row r="135" spans="1:12" x14ac:dyDescent="0.3">
      <c r="A135" s="100" t="s">
        <v>1052</v>
      </c>
      <c r="B135" s="100" t="s">
        <v>785</v>
      </c>
      <c r="C135" s="100" t="s">
        <v>786</v>
      </c>
      <c r="D135" s="100" t="s">
        <v>787</v>
      </c>
      <c r="E135" s="100" t="s">
        <v>788</v>
      </c>
      <c r="F135" s="100" t="s">
        <v>789</v>
      </c>
      <c r="G135" s="101">
        <v>45595</v>
      </c>
      <c r="H135" s="100" t="s">
        <v>1053</v>
      </c>
      <c r="I135" s="100" t="s">
        <v>791</v>
      </c>
      <c r="J135" s="102">
        <v>81164428.099999994</v>
      </c>
      <c r="K135" s="102">
        <v>0</v>
      </c>
      <c r="L135" s="102">
        <v>81164428.099999994</v>
      </c>
    </row>
    <row r="136" spans="1:12" x14ac:dyDescent="0.3">
      <c r="A136" s="100" t="s">
        <v>1054</v>
      </c>
      <c r="B136" s="100" t="s">
        <v>785</v>
      </c>
      <c r="C136" s="100" t="s">
        <v>786</v>
      </c>
      <c r="D136" s="100" t="s">
        <v>787</v>
      </c>
      <c r="E136" s="100" t="s">
        <v>788</v>
      </c>
      <c r="F136" s="100" t="s">
        <v>789</v>
      </c>
      <c r="G136" s="101">
        <v>45382</v>
      </c>
      <c r="H136" s="100" t="s">
        <v>1055</v>
      </c>
      <c r="I136" s="100" t="s">
        <v>791</v>
      </c>
      <c r="J136" s="102">
        <v>8816061.2599999998</v>
      </c>
      <c r="K136" s="102">
        <v>0</v>
      </c>
      <c r="L136" s="102">
        <v>8816061.2599999998</v>
      </c>
    </row>
    <row r="137" spans="1:12" x14ac:dyDescent="0.3">
      <c r="A137" s="100" t="s">
        <v>1056</v>
      </c>
      <c r="B137" s="100" t="s">
        <v>785</v>
      </c>
      <c r="C137" s="100" t="s">
        <v>786</v>
      </c>
      <c r="D137" s="100" t="s">
        <v>787</v>
      </c>
      <c r="E137" s="100" t="s">
        <v>788</v>
      </c>
      <c r="F137" s="100" t="s">
        <v>789</v>
      </c>
      <c r="G137" s="101">
        <v>45199</v>
      </c>
      <c r="H137" s="100" t="s">
        <v>1057</v>
      </c>
      <c r="I137" s="100" t="s">
        <v>791</v>
      </c>
      <c r="J137" s="102">
        <v>86833544.209999993</v>
      </c>
      <c r="K137" s="102">
        <v>0</v>
      </c>
      <c r="L137" s="102">
        <v>86833544.209999993</v>
      </c>
    </row>
    <row r="138" spans="1:12" x14ac:dyDescent="0.3">
      <c r="A138" s="100" t="s">
        <v>1058</v>
      </c>
      <c r="B138" s="100" t="s">
        <v>785</v>
      </c>
      <c r="C138" s="100" t="s">
        <v>786</v>
      </c>
      <c r="D138" s="100" t="s">
        <v>787</v>
      </c>
      <c r="E138" s="100" t="s">
        <v>788</v>
      </c>
      <c r="F138" s="100" t="s">
        <v>789</v>
      </c>
      <c r="G138" s="101">
        <v>45291</v>
      </c>
      <c r="H138" s="100" t="s">
        <v>1059</v>
      </c>
      <c r="I138" s="100" t="s">
        <v>791</v>
      </c>
      <c r="J138" s="102">
        <v>185542991.81999999</v>
      </c>
      <c r="K138" s="102">
        <v>0</v>
      </c>
      <c r="L138" s="102">
        <v>185542991.81999999</v>
      </c>
    </row>
    <row r="139" spans="1:12" x14ac:dyDescent="0.3">
      <c r="A139" s="100" t="s">
        <v>1060</v>
      </c>
      <c r="B139" s="100" t="s">
        <v>785</v>
      </c>
      <c r="C139" s="100" t="s">
        <v>786</v>
      </c>
      <c r="D139" s="100" t="s">
        <v>787</v>
      </c>
      <c r="E139" s="100" t="s">
        <v>788</v>
      </c>
      <c r="F139" s="100" t="s">
        <v>789</v>
      </c>
      <c r="G139" s="101">
        <v>45412</v>
      </c>
      <c r="H139" s="100" t="s">
        <v>1061</v>
      </c>
      <c r="I139" s="100" t="s">
        <v>791</v>
      </c>
      <c r="J139" s="102">
        <v>129738742.92</v>
      </c>
      <c r="K139" s="102">
        <v>0</v>
      </c>
      <c r="L139" s="102">
        <v>129738742.92</v>
      </c>
    </row>
    <row r="140" spans="1:12" x14ac:dyDescent="0.3">
      <c r="A140" s="100" t="s">
        <v>1062</v>
      </c>
      <c r="B140" s="100" t="s">
        <v>785</v>
      </c>
      <c r="C140" s="100" t="s">
        <v>786</v>
      </c>
      <c r="D140" s="100" t="s">
        <v>787</v>
      </c>
      <c r="E140" s="100" t="s">
        <v>788</v>
      </c>
      <c r="F140" s="100" t="s">
        <v>789</v>
      </c>
      <c r="G140" s="101">
        <v>45291</v>
      </c>
      <c r="H140" s="100" t="s">
        <v>1063</v>
      </c>
      <c r="I140" s="100" t="s">
        <v>791</v>
      </c>
      <c r="J140" s="102">
        <v>109949109.26000001</v>
      </c>
      <c r="K140" s="102">
        <v>0</v>
      </c>
      <c r="L140" s="102">
        <v>109949109.26000001</v>
      </c>
    </row>
    <row r="141" spans="1:12" x14ac:dyDescent="0.3">
      <c r="A141" s="100" t="s">
        <v>1064</v>
      </c>
      <c r="B141" s="100" t="s">
        <v>785</v>
      </c>
      <c r="C141" s="100" t="s">
        <v>786</v>
      </c>
      <c r="D141" s="100" t="s">
        <v>787</v>
      </c>
      <c r="E141" s="100" t="s">
        <v>788</v>
      </c>
      <c r="F141" s="100" t="s">
        <v>789</v>
      </c>
      <c r="G141" s="101">
        <v>45291</v>
      </c>
      <c r="H141" s="100" t="s">
        <v>1065</v>
      </c>
      <c r="I141" s="100" t="s">
        <v>791</v>
      </c>
      <c r="J141" s="102">
        <v>204050022.38</v>
      </c>
      <c r="K141" s="102">
        <v>0</v>
      </c>
      <c r="L141" s="102">
        <v>204050022.38</v>
      </c>
    </row>
    <row r="142" spans="1:12" x14ac:dyDescent="0.3">
      <c r="A142" s="100" t="s">
        <v>1066</v>
      </c>
      <c r="B142" s="100" t="s">
        <v>785</v>
      </c>
      <c r="C142" s="100" t="s">
        <v>786</v>
      </c>
      <c r="D142" s="100" t="s">
        <v>787</v>
      </c>
      <c r="E142" s="100" t="s">
        <v>788</v>
      </c>
      <c r="F142" s="100" t="s">
        <v>789</v>
      </c>
      <c r="G142" s="101">
        <v>45291</v>
      </c>
      <c r="H142" s="100" t="s">
        <v>1067</v>
      </c>
      <c r="I142" s="100" t="s">
        <v>791</v>
      </c>
      <c r="J142" s="102">
        <v>166829240.27000001</v>
      </c>
      <c r="K142" s="102">
        <v>0</v>
      </c>
      <c r="L142" s="102">
        <v>166829240.27000001</v>
      </c>
    </row>
    <row r="143" spans="1:12" x14ac:dyDescent="0.3">
      <c r="A143" s="100" t="s">
        <v>1068</v>
      </c>
      <c r="B143" s="100" t="s">
        <v>785</v>
      </c>
      <c r="C143" s="100" t="s">
        <v>786</v>
      </c>
      <c r="D143" s="100" t="s">
        <v>787</v>
      </c>
      <c r="E143" s="100" t="s">
        <v>788</v>
      </c>
      <c r="F143" s="100" t="s">
        <v>789</v>
      </c>
      <c r="G143" s="101">
        <v>45382</v>
      </c>
      <c r="H143" s="100" t="s">
        <v>1069</v>
      </c>
      <c r="I143" s="100" t="s">
        <v>791</v>
      </c>
      <c r="J143" s="102">
        <v>83981763.219999999</v>
      </c>
      <c r="K143" s="102">
        <v>0</v>
      </c>
      <c r="L143" s="102">
        <v>83981763.219999999</v>
      </c>
    </row>
    <row r="144" spans="1:12" x14ac:dyDescent="0.3">
      <c r="A144" s="100" t="s">
        <v>1070</v>
      </c>
      <c r="B144" s="100" t="s">
        <v>785</v>
      </c>
      <c r="C144" s="100" t="s">
        <v>786</v>
      </c>
      <c r="D144" s="100" t="s">
        <v>787</v>
      </c>
      <c r="E144" s="100" t="s">
        <v>788</v>
      </c>
      <c r="F144" s="100" t="s">
        <v>789</v>
      </c>
      <c r="G144" s="101">
        <v>45291</v>
      </c>
      <c r="H144" s="100" t="s">
        <v>1071</v>
      </c>
      <c r="I144" s="100" t="s">
        <v>791</v>
      </c>
      <c r="J144" s="102">
        <v>122896135.08</v>
      </c>
      <c r="K144" s="102">
        <v>0</v>
      </c>
      <c r="L144" s="102">
        <v>122896135.08</v>
      </c>
    </row>
    <row r="145" spans="1:12" x14ac:dyDescent="0.3">
      <c r="A145" s="100" t="s">
        <v>1072</v>
      </c>
      <c r="B145" s="100" t="s">
        <v>785</v>
      </c>
      <c r="C145" s="100" t="s">
        <v>786</v>
      </c>
      <c r="D145" s="100" t="s">
        <v>787</v>
      </c>
      <c r="E145" s="100" t="s">
        <v>788</v>
      </c>
      <c r="F145" s="100" t="s">
        <v>789</v>
      </c>
      <c r="G145" s="101">
        <v>45382</v>
      </c>
      <c r="H145" s="100" t="s">
        <v>1073</v>
      </c>
      <c r="I145" s="100" t="s">
        <v>791</v>
      </c>
      <c r="J145" s="102">
        <v>248008283.53</v>
      </c>
      <c r="K145" s="102">
        <v>0</v>
      </c>
      <c r="L145" s="102">
        <v>248008283.53</v>
      </c>
    </row>
    <row r="146" spans="1:12" x14ac:dyDescent="0.3">
      <c r="A146" s="100" t="s">
        <v>1074</v>
      </c>
      <c r="B146" s="100" t="s">
        <v>785</v>
      </c>
      <c r="C146" s="100" t="s">
        <v>786</v>
      </c>
      <c r="D146" s="100" t="s">
        <v>787</v>
      </c>
      <c r="E146" s="100" t="s">
        <v>788</v>
      </c>
      <c r="F146" s="100" t="s">
        <v>789</v>
      </c>
      <c r="G146" s="101">
        <v>45291</v>
      </c>
      <c r="H146" s="100" t="s">
        <v>1075</v>
      </c>
      <c r="I146" s="100" t="s">
        <v>791</v>
      </c>
      <c r="J146" s="102">
        <v>888656806.29999995</v>
      </c>
      <c r="K146" s="102">
        <v>0</v>
      </c>
      <c r="L146" s="102">
        <v>888656806.29999995</v>
      </c>
    </row>
    <row r="147" spans="1:12" x14ac:dyDescent="0.3">
      <c r="A147" s="100" t="s">
        <v>1076</v>
      </c>
      <c r="B147" s="100" t="s">
        <v>785</v>
      </c>
      <c r="C147" s="100" t="s">
        <v>786</v>
      </c>
      <c r="D147" s="100" t="s">
        <v>787</v>
      </c>
      <c r="E147" s="100" t="s">
        <v>788</v>
      </c>
      <c r="F147" s="100" t="s">
        <v>789</v>
      </c>
      <c r="G147" s="101">
        <v>45169</v>
      </c>
      <c r="H147" s="100" t="s">
        <v>1077</v>
      </c>
      <c r="I147" s="100" t="s">
        <v>791</v>
      </c>
      <c r="J147" s="102">
        <f>+-878009.71+9764447.14</f>
        <v>8886437.4299999997</v>
      </c>
      <c r="K147" s="102">
        <v>0</v>
      </c>
      <c r="L147" s="102">
        <f>-878009.71+9764447.14</f>
        <v>8886437.4299999997</v>
      </c>
    </row>
    <row r="148" spans="1:12" x14ac:dyDescent="0.3">
      <c r="A148" s="100" t="s">
        <v>1078</v>
      </c>
      <c r="B148" s="100" t="s">
        <v>785</v>
      </c>
      <c r="C148" s="100" t="s">
        <v>786</v>
      </c>
      <c r="D148" s="100" t="s">
        <v>787</v>
      </c>
      <c r="E148" s="100" t="s">
        <v>788</v>
      </c>
      <c r="F148" s="100" t="s">
        <v>789</v>
      </c>
      <c r="G148" s="101">
        <v>45412</v>
      </c>
      <c r="H148" s="100" t="s">
        <v>1079</v>
      </c>
      <c r="I148" s="100" t="s">
        <v>791</v>
      </c>
      <c r="J148" s="102">
        <v>179103892.41999999</v>
      </c>
      <c r="K148" s="102">
        <v>0</v>
      </c>
      <c r="L148" s="102">
        <v>179103892.41999999</v>
      </c>
    </row>
    <row r="149" spans="1:12" x14ac:dyDescent="0.3">
      <c r="A149" s="100" t="s">
        <v>1080</v>
      </c>
      <c r="B149" s="100" t="s">
        <v>785</v>
      </c>
      <c r="C149" s="100" t="s">
        <v>786</v>
      </c>
      <c r="D149" s="100" t="s">
        <v>787</v>
      </c>
      <c r="E149" s="100" t="s">
        <v>788</v>
      </c>
      <c r="F149" s="100" t="s">
        <v>789</v>
      </c>
      <c r="G149" s="101">
        <v>45260</v>
      </c>
      <c r="H149" s="100" t="s">
        <v>1081</v>
      </c>
      <c r="I149" s="100" t="s">
        <v>791</v>
      </c>
      <c r="J149" s="102">
        <v>130079366.48</v>
      </c>
      <c r="K149" s="102">
        <v>0</v>
      </c>
      <c r="L149" s="102">
        <v>130079366.48</v>
      </c>
    </row>
    <row r="150" spans="1:12" x14ac:dyDescent="0.3">
      <c r="A150" s="100" t="s">
        <v>1082</v>
      </c>
      <c r="B150" s="100" t="s">
        <v>785</v>
      </c>
      <c r="C150" s="100" t="s">
        <v>786</v>
      </c>
      <c r="D150" s="100" t="s">
        <v>787</v>
      </c>
      <c r="E150" s="100" t="s">
        <v>788</v>
      </c>
      <c r="F150" s="100" t="s">
        <v>789</v>
      </c>
      <c r="G150" s="101">
        <v>45351</v>
      </c>
      <c r="H150" s="100" t="s">
        <v>1083</v>
      </c>
      <c r="I150" s="100" t="s">
        <v>791</v>
      </c>
      <c r="J150" s="102">
        <v>6305125.5800000001</v>
      </c>
      <c r="K150" s="102">
        <v>0</v>
      </c>
      <c r="L150" s="102">
        <v>6305125.5800000001</v>
      </c>
    </row>
    <row r="151" spans="1:12" x14ac:dyDescent="0.3">
      <c r="A151" s="100" t="s">
        <v>1084</v>
      </c>
      <c r="B151" s="100" t="s">
        <v>785</v>
      </c>
      <c r="C151" s="100" t="s">
        <v>786</v>
      </c>
      <c r="D151" s="100" t="s">
        <v>787</v>
      </c>
      <c r="E151" s="100" t="s">
        <v>788</v>
      </c>
      <c r="F151" s="100" t="s">
        <v>789</v>
      </c>
      <c r="G151" s="101">
        <v>45260</v>
      </c>
      <c r="H151" s="100" t="s">
        <v>1085</v>
      </c>
      <c r="I151" s="100" t="s">
        <v>791</v>
      </c>
      <c r="J151" s="102">
        <v>147416039.77000001</v>
      </c>
      <c r="K151" s="102">
        <v>0</v>
      </c>
      <c r="L151" s="102">
        <v>147416039.77000001</v>
      </c>
    </row>
    <row r="152" spans="1:12" x14ac:dyDescent="0.3">
      <c r="A152" s="100" t="s">
        <v>1086</v>
      </c>
      <c r="B152" s="100" t="s">
        <v>785</v>
      </c>
      <c r="C152" s="100" t="s">
        <v>786</v>
      </c>
      <c r="D152" s="100" t="s">
        <v>787</v>
      </c>
      <c r="E152" s="100" t="s">
        <v>788</v>
      </c>
      <c r="F152" s="100" t="s">
        <v>789</v>
      </c>
      <c r="G152" s="101">
        <v>45291</v>
      </c>
      <c r="H152" s="100" t="s">
        <v>1087</v>
      </c>
      <c r="I152" s="100" t="s">
        <v>791</v>
      </c>
      <c r="J152" s="102">
        <v>228739055.33000001</v>
      </c>
      <c r="K152" s="102">
        <v>0</v>
      </c>
      <c r="L152" s="102">
        <v>228739055.33000001</v>
      </c>
    </row>
    <row r="153" spans="1:12" x14ac:dyDescent="0.3">
      <c r="A153" s="100" t="s">
        <v>1088</v>
      </c>
      <c r="B153" s="100" t="s">
        <v>785</v>
      </c>
      <c r="C153" s="100" t="s">
        <v>786</v>
      </c>
      <c r="D153" s="100" t="s">
        <v>787</v>
      </c>
      <c r="E153" s="100" t="s">
        <v>788</v>
      </c>
      <c r="F153" s="100" t="s">
        <v>789</v>
      </c>
      <c r="G153" s="101">
        <v>45291</v>
      </c>
      <c r="H153" s="100" t="s">
        <v>1089</v>
      </c>
      <c r="I153" s="100" t="s">
        <v>791</v>
      </c>
      <c r="J153" s="102">
        <v>282550683.73000002</v>
      </c>
      <c r="K153" s="102">
        <v>0</v>
      </c>
      <c r="L153" s="102">
        <v>282550683.73000002</v>
      </c>
    </row>
    <row r="154" spans="1:12" x14ac:dyDescent="0.3">
      <c r="A154" s="100" t="s">
        <v>1090</v>
      </c>
      <c r="B154" s="100" t="s">
        <v>785</v>
      </c>
      <c r="C154" s="100" t="s">
        <v>786</v>
      </c>
      <c r="D154" s="100" t="s">
        <v>787</v>
      </c>
      <c r="E154" s="100" t="s">
        <v>788</v>
      </c>
      <c r="F154" s="100" t="s">
        <v>789</v>
      </c>
      <c r="G154" s="101">
        <v>45961</v>
      </c>
      <c r="H154" s="100" t="s">
        <v>1091</v>
      </c>
      <c r="I154" s="100" t="s">
        <v>791</v>
      </c>
      <c r="J154" s="102">
        <v>16424151.869999999</v>
      </c>
      <c r="K154" s="102">
        <v>0</v>
      </c>
      <c r="L154" s="102">
        <v>16424151.869999999</v>
      </c>
    </row>
    <row r="155" spans="1:12" x14ac:dyDescent="0.3">
      <c r="A155" s="100" t="s">
        <v>1092</v>
      </c>
      <c r="B155" s="100" t="s">
        <v>785</v>
      </c>
      <c r="C155" s="100" t="s">
        <v>786</v>
      </c>
      <c r="D155" s="100" t="s">
        <v>787</v>
      </c>
      <c r="E155" s="100" t="s">
        <v>788</v>
      </c>
      <c r="F155" s="100" t="s">
        <v>789</v>
      </c>
      <c r="G155" s="101">
        <v>45291</v>
      </c>
      <c r="H155" s="100" t="s">
        <v>1093</v>
      </c>
      <c r="I155" s="100" t="s">
        <v>791</v>
      </c>
      <c r="J155" s="102">
        <v>17445191.969999999</v>
      </c>
      <c r="K155" s="102">
        <v>0</v>
      </c>
      <c r="L155" s="102">
        <v>17445191.969999999</v>
      </c>
    </row>
    <row r="156" spans="1:12" x14ac:dyDescent="0.3">
      <c r="A156" s="100" t="s">
        <v>1094</v>
      </c>
      <c r="B156" s="100" t="s">
        <v>785</v>
      </c>
      <c r="C156" s="100" t="s">
        <v>786</v>
      </c>
      <c r="D156" s="100" t="s">
        <v>787</v>
      </c>
      <c r="E156" s="100" t="s">
        <v>788</v>
      </c>
      <c r="F156" s="100" t="s">
        <v>789</v>
      </c>
      <c r="G156" s="101">
        <v>45688</v>
      </c>
      <c r="H156" s="100" t="s">
        <v>1095</v>
      </c>
      <c r="I156" s="100" t="s">
        <v>791</v>
      </c>
      <c r="J156" s="102">
        <v>1663047.34</v>
      </c>
      <c r="K156" s="102">
        <v>0</v>
      </c>
      <c r="L156" s="102">
        <v>1663047.34</v>
      </c>
    </row>
    <row r="157" spans="1:12" x14ac:dyDescent="0.3">
      <c r="A157" s="100" t="s">
        <v>1096</v>
      </c>
      <c r="B157" s="100" t="s">
        <v>785</v>
      </c>
      <c r="C157" s="100" t="s">
        <v>786</v>
      </c>
      <c r="D157" s="100" t="s">
        <v>787</v>
      </c>
      <c r="E157" s="100" t="s">
        <v>788</v>
      </c>
      <c r="F157" s="100" t="s">
        <v>789</v>
      </c>
      <c r="G157" s="101">
        <v>45504</v>
      </c>
      <c r="H157" s="100" t="s">
        <v>1097</v>
      </c>
      <c r="I157" s="100" t="s">
        <v>791</v>
      </c>
      <c r="J157" s="102">
        <v>49632209.630000003</v>
      </c>
      <c r="K157" s="102">
        <v>0</v>
      </c>
      <c r="L157" s="102">
        <v>49632209.630000003</v>
      </c>
    </row>
    <row r="158" spans="1:12" x14ac:dyDescent="0.3">
      <c r="A158" s="100" t="s">
        <v>1098</v>
      </c>
      <c r="B158" s="100" t="s">
        <v>785</v>
      </c>
      <c r="C158" s="100" t="s">
        <v>786</v>
      </c>
      <c r="D158" s="100" t="s">
        <v>787</v>
      </c>
      <c r="E158" s="100" t="s">
        <v>788</v>
      </c>
      <c r="F158" s="100" t="s">
        <v>789</v>
      </c>
      <c r="G158" s="101">
        <v>45626</v>
      </c>
      <c r="H158" s="100" t="s">
        <v>1099</v>
      </c>
      <c r="I158" s="100" t="s">
        <v>791</v>
      </c>
      <c r="J158" s="102">
        <v>34438552.119999997</v>
      </c>
      <c r="K158" s="102">
        <v>0</v>
      </c>
      <c r="L158" s="102">
        <v>34438552.119999997</v>
      </c>
    </row>
    <row r="159" spans="1:12" x14ac:dyDescent="0.3">
      <c r="A159" s="100" t="s">
        <v>1100</v>
      </c>
      <c r="B159" s="100" t="s">
        <v>785</v>
      </c>
      <c r="C159" s="100" t="s">
        <v>786</v>
      </c>
      <c r="D159" s="100" t="s">
        <v>787</v>
      </c>
      <c r="E159" s="100" t="s">
        <v>788</v>
      </c>
      <c r="F159" s="100" t="s">
        <v>789</v>
      </c>
      <c r="G159" s="101">
        <v>45382</v>
      </c>
      <c r="H159" s="100" t="s">
        <v>1101</v>
      </c>
      <c r="I159" s="100" t="s">
        <v>791</v>
      </c>
      <c r="J159" s="102">
        <v>11094699.460000001</v>
      </c>
      <c r="K159" s="102">
        <v>0</v>
      </c>
      <c r="L159" s="102">
        <v>11094699.460000001</v>
      </c>
    </row>
    <row r="160" spans="1:12" x14ac:dyDescent="0.3">
      <c r="A160" s="100" t="s">
        <v>1102</v>
      </c>
      <c r="B160" s="100" t="s">
        <v>785</v>
      </c>
      <c r="C160" s="100" t="s">
        <v>786</v>
      </c>
      <c r="D160" s="100" t="s">
        <v>787</v>
      </c>
      <c r="E160" s="100" t="s">
        <v>788</v>
      </c>
      <c r="F160" s="100" t="s">
        <v>789</v>
      </c>
      <c r="G160" s="101">
        <v>45443</v>
      </c>
      <c r="H160" s="100" t="s">
        <v>1103</v>
      </c>
      <c r="I160" s="100" t="s">
        <v>791</v>
      </c>
      <c r="J160" s="102">
        <v>136750563.44999999</v>
      </c>
      <c r="K160" s="102">
        <v>0</v>
      </c>
      <c r="L160" s="102">
        <v>136750563.44999999</v>
      </c>
    </row>
    <row r="161" spans="1:12" x14ac:dyDescent="0.3">
      <c r="A161" s="100" t="s">
        <v>1104</v>
      </c>
      <c r="B161" s="100" t="s">
        <v>785</v>
      </c>
      <c r="C161" s="100" t="s">
        <v>786</v>
      </c>
      <c r="D161" s="100" t="s">
        <v>787</v>
      </c>
      <c r="E161" s="100" t="s">
        <v>788</v>
      </c>
      <c r="F161" s="100" t="s">
        <v>789</v>
      </c>
      <c r="G161" s="101">
        <v>45504</v>
      </c>
      <c r="H161" s="100" t="s">
        <v>1105</v>
      </c>
      <c r="I161" s="100" t="s">
        <v>791</v>
      </c>
      <c r="J161" s="102">
        <v>27346991.350000001</v>
      </c>
      <c r="K161" s="102">
        <v>0</v>
      </c>
      <c r="L161" s="102">
        <v>27346991.350000001</v>
      </c>
    </row>
    <row r="162" spans="1:12" x14ac:dyDescent="0.3">
      <c r="A162" s="100" t="s">
        <v>1106</v>
      </c>
      <c r="B162" s="100" t="s">
        <v>785</v>
      </c>
      <c r="C162" s="100" t="s">
        <v>786</v>
      </c>
      <c r="D162" s="100" t="s">
        <v>787</v>
      </c>
      <c r="E162" s="100" t="s">
        <v>788</v>
      </c>
      <c r="F162" s="100" t="s">
        <v>789</v>
      </c>
      <c r="G162" s="101">
        <v>45443</v>
      </c>
      <c r="H162" s="100" t="s">
        <v>1107</v>
      </c>
      <c r="I162" s="100" t="s">
        <v>791</v>
      </c>
      <c r="J162" s="102">
        <v>113058096.90000001</v>
      </c>
      <c r="K162" s="102">
        <v>0</v>
      </c>
      <c r="L162" s="102">
        <v>113058096.90000001</v>
      </c>
    </row>
    <row r="163" spans="1:12" x14ac:dyDescent="0.3">
      <c r="A163" s="100" t="s">
        <v>1108</v>
      </c>
      <c r="B163" s="100" t="s">
        <v>785</v>
      </c>
      <c r="C163" s="100" t="s">
        <v>786</v>
      </c>
      <c r="D163" s="100" t="s">
        <v>787</v>
      </c>
      <c r="E163" s="100" t="s">
        <v>788</v>
      </c>
      <c r="F163" s="100" t="s">
        <v>789</v>
      </c>
      <c r="G163" s="101">
        <v>45412</v>
      </c>
      <c r="H163" s="100" t="s">
        <v>1109</v>
      </c>
      <c r="I163" s="100" t="s">
        <v>791</v>
      </c>
      <c r="J163" s="102">
        <v>123665500.31999999</v>
      </c>
      <c r="K163" s="102">
        <v>0</v>
      </c>
      <c r="L163" s="102">
        <v>123665500.31999999</v>
      </c>
    </row>
    <row r="164" spans="1:12" x14ac:dyDescent="0.3">
      <c r="A164" s="100" t="s">
        <v>1110</v>
      </c>
      <c r="B164" s="100" t="s">
        <v>785</v>
      </c>
      <c r="C164" s="100" t="s">
        <v>786</v>
      </c>
      <c r="D164" s="100" t="s">
        <v>787</v>
      </c>
      <c r="E164" s="100" t="s">
        <v>788</v>
      </c>
      <c r="F164" s="100" t="s">
        <v>789</v>
      </c>
      <c r="G164" s="101">
        <v>45412</v>
      </c>
      <c r="H164" s="100" t="s">
        <v>1111</v>
      </c>
      <c r="I164" s="100" t="s">
        <v>791</v>
      </c>
      <c r="J164" s="102">
        <v>132191683.25</v>
      </c>
      <c r="K164" s="102">
        <v>0</v>
      </c>
      <c r="L164" s="102">
        <v>132191683.25</v>
      </c>
    </row>
    <row r="165" spans="1:12" x14ac:dyDescent="0.3">
      <c r="A165" s="100" t="s">
        <v>1112</v>
      </c>
      <c r="B165" s="100" t="s">
        <v>785</v>
      </c>
      <c r="C165" s="100" t="s">
        <v>786</v>
      </c>
      <c r="D165" s="100" t="s">
        <v>787</v>
      </c>
      <c r="E165" s="100" t="s">
        <v>788</v>
      </c>
      <c r="F165" s="100" t="s">
        <v>789</v>
      </c>
      <c r="G165" s="101">
        <v>45443</v>
      </c>
      <c r="H165" s="100" t="s">
        <v>1113</v>
      </c>
      <c r="I165" s="100" t="s">
        <v>791</v>
      </c>
      <c r="J165" s="102">
        <v>93286041.219999999</v>
      </c>
      <c r="K165" s="102">
        <v>0</v>
      </c>
      <c r="L165" s="102">
        <v>93286041.219999999</v>
      </c>
    </row>
    <row r="166" spans="1:12" x14ac:dyDescent="0.3">
      <c r="A166" s="100" t="s">
        <v>1114</v>
      </c>
      <c r="B166" s="100" t="s">
        <v>785</v>
      </c>
      <c r="C166" s="100" t="s">
        <v>786</v>
      </c>
      <c r="D166" s="100" t="s">
        <v>787</v>
      </c>
      <c r="E166" s="100" t="s">
        <v>788</v>
      </c>
      <c r="F166" s="100" t="s">
        <v>789</v>
      </c>
      <c r="G166" s="101">
        <v>45382</v>
      </c>
      <c r="H166" s="100" t="s">
        <v>1115</v>
      </c>
      <c r="I166" s="100" t="s">
        <v>791</v>
      </c>
      <c r="J166" s="102">
        <v>162848524.21000001</v>
      </c>
      <c r="K166" s="102">
        <v>0</v>
      </c>
      <c r="L166" s="102">
        <v>162848524.21000001</v>
      </c>
    </row>
    <row r="167" spans="1:12" x14ac:dyDescent="0.3">
      <c r="A167" s="100" t="s">
        <v>1116</v>
      </c>
      <c r="B167" s="100" t="s">
        <v>785</v>
      </c>
      <c r="C167" s="100" t="s">
        <v>786</v>
      </c>
      <c r="D167" s="100" t="s">
        <v>787</v>
      </c>
      <c r="E167" s="100" t="s">
        <v>788</v>
      </c>
      <c r="F167" s="100" t="s">
        <v>789</v>
      </c>
      <c r="G167" s="101">
        <v>45626</v>
      </c>
      <c r="H167" s="100" t="s">
        <v>1117</v>
      </c>
      <c r="I167" s="100" t="s">
        <v>791</v>
      </c>
      <c r="J167" s="102">
        <v>240083592.22999999</v>
      </c>
      <c r="K167" s="102">
        <v>0</v>
      </c>
      <c r="L167" s="102">
        <v>240083592.22999999</v>
      </c>
    </row>
    <row r="168" spans="1:12" x14ac:dyDescent="0.3">
      <c r="A168" s="100" t="s">
        <v>1118</v>
      </c>
      <c r="B168" s="100" t="s">
        <v>785</v>
      </c>
      <c r="C168" s="100" t="s">
        <v>786</v>
      </c>
      <c r="D168" s="100" t="s">
        <v>787</v>
      </c>
      <c r="E168" s="100" t="s">
        <v>788</v>
      </c>
      <c r="F168" s="100" t="s">
        <v>789</v>
      </c>
      <c r="G168" s="101">
        <v>45443</v>
      </c>
      <c r="H168" s="100" t="s">
        <v>1119</v>
      </c>
      <c r="I168" s="100" t="s">
        <v>791</v>
      </c>
      <c r="J168" s="102">
        <v>304499761.95999998</v>
      </c>
      <c r="K168" s="102">
        <v>0</v>
      </c>
      <c r="L168" s="102">
        <v>304499761.95999998</v>
      </c>
    </row>
    <row r="169" spans="1:12" x14ac:dyDescent="0.3">
      <c r="A169" s="100" t="s">
        <v>1120</v>
      </c>
      <c r="B169" s="100" t="s">
        <v>785</v>
      </c>
      <c r="C169" s="100" t="s">
        <v>786</v>
      </c>
      <c r="D169" s="100" t="s">
        <v>787</v>
      </c>
      <c r="E169" s="100" t="s">
        <v>788</v>
      </c>
      <c r="F169" s="100" t="s">
        <v>789</v>
      </c>
      <c r="G169" s="101">
        <v>45930</v>
      </c>
      <c r="H169" s="100" t="s">
        <v>1121</v>
      </c>
      <c r="I169" s="100" t="s">
        <v>791</v>
      </c>
      <c r="J169" s="102">
        <v>14693545</v>
      </c>
      <c r="K169" s="102">
        <v>0</v>
      </c>
      <c r="L169" s="102">
        <v>14693545</v>
      </c>
    </row>
    <row r="170" spans="1:12" x14ac:dyDescent="0.3">
      <c r="A170" s="100" t="s">
        <v>1122</v>
      </c>
      <c r="B170" s="100" t="s">
        <v>785</v>
      </c>
      <c r="C170" s="100" t="s">
        <v>786</v>
      </c>
      <c r="D170" s="100" t="s">
        <v>787</v>
      </c>
      <c r="E170" s="100" t="s">
        <v>788</v>
      </c>
      <c r="F170" s="100" t="s">
        <v>789</v>
      </c>
      <c r="G170" s="101">
        <v>45443</v>
      </c>
      <c r="H170" s="100" t="s">
        <v>1123</v>
      </c>
      <c r="I170" s="100" t="s">
        <v>791</v>
      </c>
      <c r="J170" s="102">
        <v>298928071.86000001</v>
      </c>
      <c r="K170" s="102">
        <v>0</v>
      </c>
      <c r="L170" s="102">
        <v>298928071.86000001</v>
      </c>
    </row>
    <row r="171" spans="1:12" x14ac:dyDescent="0.3">
      <c r="A171" s="100" t="s">
        <v>1124</v>
      </c>
      <c r="B171" s="100" t="s">
        <v>785</v>
      </c>
      <c r="C171" s="100" t="s">
        <v>786</v>
      </c>
      <c r="D171" s="100" t="s">
        <v>787</v>
      </c>
      <c r="E171" s="100" t="s">
        <v>788</v>
      </c>
      <c r="F171" s="100" t="s">
        <v>789</v>
      </c>
      <c r="G171" s="101">
        <v>45535</v>
      </c>
      <c r="H171" s="100" t="s">
        <v>1125</v>
      </c>
      <c r="I171" s="100" t="s">
        <v>791</v>
      </c>
      <c r="J171" s="102">
        <v>292316973.80000001</v>
      </c>
      <c r="K171" s="102">
        <v>0</v>
      </c>
      <c r="L171" s="102">
        <v>292316973.80000001</v>
      </c>
    </row>
    <row r="172" spans="1:12" x14ac:dyDescent="0.3">
      <c r="A172" s="100" t="s">
        <v>1126</v>
      </c>
      <c r="B172" s="100" t="s">
        <v>785</v>
      </c>
      <c r="C172" s="100" t="s">
        <v>786</v>
      </c>
      <c r="D172" s="100" t="s">
        <v>787</v>
      </c>
      <c r="E172" s="100" t="s">
        <v>788</v>
      </c>
      <c r="F172" s="100" t="s">
        <v>789</v>
      </c>
      <c r="G172" s="101">
        <v>45777</v>
      </c>
      <c r="H172" s="100" t="s">
        <v>1127</v>
      </c>
      <c r="I172" s="100" t="s">
        <v>791</v>
      </c>
      <c r="J172" s="102">
        <v>12104039.27</v>
      </c>
      <c r="K172" s="102">
        <v>0</v>
      </c>
      <c r="L172" s="102">
        <v>12104039.27</v>
      </c>
    </row>
    <row r="173" spans="1:12" x14ac:dyDescent="0.3">
      <c r="A173" s="100" t="s">
        <v>1128</v>
      </c>
      <c r="B173" s="100" t="s">
        <v>785</v>
      </c>
      <c r="C173" s="100" t="s">
        <v>786</v>
      </c>
      <c r="D173" s="100" t="s">
        <v>787</v>
      </c>
      <c r="E173" s="100" t="s">
        <v>788</v>
      </c>
      <c r="F173" s="100" t="s">
        <v>789</v>
      </c>
      <c r="G173" s="101">
        <v>45473</v>
      </c>
      <c r="H173" s="100" t="s">
        <v>1129</v>
      </c>
      <c r="I173" s="100" t="s">
        <v>791</v>
      </c>
      <c r="J173" s="102">
        <v>201137147.97999999</v>
      </c>
      <c r="K173" s="102">
        <v>0</v>
      </c>
      <c r="L173" s="102">
        <v>201137147.97999999</v>
      </c>
    </row>
    <row r="174" spans="1:12" x14ac:dyDescent="0.3">
      <c r="A174" s="100" t="s">
        <v>1130</v>
      </c>
      <c r="B174" s="100" t="s">
        <v>785</v>
      </c>
      <c r="C174" s="100" t="s">
        <v>786</v>
      </c>
      <c r="D174" s="100" t="s">
        <v>787</v>
      </c>
      <c r="E174" s="100" t="s">
        <v>788</v>
      </c>
      <c r="F174" s="100" t="s">
        <v>789</v>
      </c>
      <c r="G174" s="101">
        <v>45657</v>
      </c>
      <c r="H174" s="100" t="s">
        <v>1131</v>
      </c>
      <c r="I174" s="100" t="s">
        <v>791</v>
      </c>
      <c r="J174" s="102">
        <v>103434446.68000001</v>
      </c>
      <c r="K174" s="102">
        <v>0</v>
      </c>
      <c r="L174" s="102">
        <v>103434446.68000001</v>
      </c>
    </row>
    <row r="175" spans="1:12" x14ac:dyDescent="0.3">
      <c r="A175" s="100" t="s">
        <v>1132</v>
      </c>
      <c r="B175" s="100" t="s">
        <v>785</v>
      </c>
      <c r="C175" s="100" t="s">
        <v>786</v>
      </c>
      <c r="D175" s="100" t="s">
        <v>787</v>
      </c>
      <c r="E175" s="100" t="s">
        <v>788</v>
      </c>
      <c r="F175" s="100" t="s">
        <v>789</v>
      </c>
      <c r="G175" s="101">
        <v>45777</v>
      </c>
      <c r="H175" s="100" t="s">
        <v>1133</v>
      </c>
      <c r="I175" s="100" t="s">
        <v>791</v>
      </c>
      <c r="J175" s="102">
        <v>5290644.6399999997</v>
      </c>
      <c r="K175" s="102">
        <v>0</v>
      </c>
      <c r="L175" s="102">
        <v>5290644.6399999997</v>
      </c>
    </row>
    <row r="176" spans="1:12" x14ac:dyDescent="0.3">
      <c r="A176" s="100" t="s">
        <v>1134</v>
      </c>
      <c r="B176" s="100" t="s">
        <v>785</v>
      </c>
      <c r="C176" s="100" t="s">
        <v>786</v>
      </c>
      <c r="D176" s="100" t="s">
        <v>787</v>
      </c>
      <c r="E176" s="100" t="s">
        <v>788</v>
      </c>
      <c r="F176" s="100" t="s">
        <v>789</v>
      </c>
      <c r="G176" s="101">
        <v>45473</v>
      </c>
      <c r="H176" s="100" t="s">
        <v>1135</v>
      </c>
      <c r="I176" s="100" t="s">
        <v>791</v>
      </c>
      <c r="J176" s="102">
        <v>105703626.33</v>
      </c>
      <c r="K176" s="102">
        <v>0</v>
      </c>
      <c r="L176" s="102">
        <v>105703626.33</v>
      </c>
    </row>
    <row r="177" spans="1:12" x14ac:dyDescent="0.3">
      <c r="A177" s="100" t="s">
        <v>1136</v>
      </c>
      <c r="B177" s="100" t="s">
        <v>785</v>
      </c>
      <c r="C177" s="100" t="s">
        <v>786</v>
      </c>
      <c r="D177" s="100" t="s">
        <v>787</v>
      </c>
      <c r="E177" s="100" t="s">
        <v>788</v>
      </c>
      <c r="F177" s="100" t="s">
        <v>789</v>
      </c>
      <c r="G177" s="101">
        <v>45443</v>
      </c>
      <c r="H177" s="100" t="s">
        <v>1137</v>
      </c>
      <c r="I177" s="100" t="s">
        <v>791</v>
      </c>
      <c r="J177" s="102">
        <v>160839739.74000001</v>
      </c>
      <c r="K177" s="102">
        <v>0</v>
      </c>
      <c r="L177" s="102">
        <v>160839739.74000001</v>
      </c>
    </row>
    <row r="178" spans="1:12" x14ac:dyDescent="0.3">
      <c r="A178" s="100" t="s">
        <v>1138</v>
      </c>
      <c r="B178" s="100" t="s">
        <v>785</v>
      </c>
      <c r="C178" s="100" t="s">
        <v>786</v>
      </c>
      <c r="D178" s="100" t="s">
        <v>787</v>
      </c>
      <c r="E178" s="100" t="s">
        <v>788</v>
      </c>
      <c r="F178" s="100" t="s">
        <v>789</v>
      </c>
      <c r="G178" s="101">
        <v>45595</v>
      </c>
      <c r="H178" s="100" t="s">
        <v>1139</v>
      </c>
      <c r="I178" s="100" t="s">
        <v>791</v>
      </c>
      <c r="J178" s="102">
        <v>72881748.599999994</v>
      </c>
      <c r="K178" s="102">
        <v>0</v>
      </c>
      <c r="L178" s="102">
        <v>72881748.599999994</v>
      </c>
    </row>
    <row r="179" spans="1:12" x14ac:dyDescent="0.3">
      <c r="A179" s="100" t="s">
        <v>1140</v>
      </c>
      <c r="B179" s="100" t="s">
        <v>785</v>
      </c>
      <c r="C179" s="100" t="s">
        <v>786</v>
      </c>
      <c r="D179" s="100" t="s">
        <v>787</v>
      </c>
      <c r="E179" s="100" t="s">
        <v>788</v>
      </c>
      <c r="F179" s="100" t="s">
        <v>789</v>
      </c>
      <c r="G179" s="101">
        <v>45473</v>
      </c>
      <c r="H179" s="100" t="s">
        <v>1141</v>
      </c>
      <c r="I179" s="100" t="s">
        <v>791</v>
      </c>
      <c r="J179" s="102">
        <v>130045203.18000001</v>
      </c>
      <c r="K179" s="102">
        <v>0</v>
      </c>
      <c r="L179" s="102">
        <v>130045203.18000001</v>
      </c>
    </row>
    <row r="180" spans="1:12" x14ac:dyDescent="0.3">
      <c r="A180" s="100" t="s">
        <v>1142</v>
      </c>
      <c r="B180" s="100" t="s">
        <v>785</v>
      </c>
      <c r="C180" s="100" t="s">
        <v>786</v>
      </c>
      <c r="D180" s="100" t="s">
        <v>787</v>
      </c>
      <c r="E180" s="100" t="s">
        <v>788</v>
      </c>
      <c r="F180" s="100" t="s">
        <v>789</v>
      </c>
      <c r="G180" s="101">
        <v>45595</v>
      </c>
      <c r="H180" s="100" t="s">
        <v>1143</v>
      </c>
      <c r="I180" s="100" t="s">
        <v>791</v>
      </c>
      <c r="J180" s="102">
        <v>162282452.93000001</v>
      </c>
      <c r="K180" s="102">
        <v>0</v>
      </c>
      <c r="L180" s="102">
        <v>162282452.93000001</v>
      </c>
    </row>
    <row r="181" spans="1:12" x14ac:dyDescent="0.3">
      <c r="A181" s="100" t="s">
        <v>1144</v>
      </c>
      <c r="B181" s="100" t="s">
        <v>785</v>
      </c>
      <c r="C181" s="100" t="s">
        <v>786</v>
      </c>
      <c r="D181" s="100" t="s">
        <v>787</v>
      </c>
      <c r="E181" s="100" t="s">
        <v>788</v>
      </c>
      <c r="F181" s="100" t="s">
        <v>789</v>
      </c>
      <c r="G181" s="101">
        <v>45412</v>
      </c>
      <c r="H181" s="100" t="s">
        <v>1145</v>
      </c>
      <c r="I181" s="100" t="s">
        <v>791</v>
      </c>
      <c r="J181" s="102">
        <v>145297451.00999999</v>
      </c>
      <c r="K181" s="102">
        <v>0</v>
      </c>
      <c r="L181" s="102">
        <v>145297451.00999999</v>
      </c>
    </row>
    <row r="182" spans="1:12" x14ac:dyDescent="0.3">
      <c r="A182" s="100" t="s">
        <v>1146</v>
      </c>
      <c r="B182" s="100" t="s">
        <v>785</v>
      </c>
      <c r="C182" s="100" t="s">
        <v>786</v>
      </c>
      <c r="D182" s="100" t="s">
        <v>787</v>
      </c>
      <c r="E182" s="100" t="s">
        <v>788</v>
      </c>
      <c r="F182" s="100" t="s">
        <v>789</v>
      </c>
      <c r="G182" s="101">
        <v>45382</v>
      </c>
      <c r="H182" s="100" t="s">
        <v>1147</v>
      </c>
      <c r="I182" s="100" t="s">
        <v>791</v>
      </c>
      <c r="J182" s="102">
        <v>292599871.69</v>
      </c>
      <c r="K182" s="102">
        <v>0</v>
      </c>
      <c r="L182" s="102">
        <v>292599871.69</v>
      </c>
    </row>
    <row r="183" spans="1:12" x14ac:dyDescent="0.3">
      <c r="A183" s="100" t="s">
        <v>1148</v>
      </c>
      <c r="B183" s="100" t="s">
        <v>785</v>
      </c>
      <c r="C183" s="100" t="s">
        <v>786</v>
      </c>
      <c r="D183" s="100" t="s">
        <v>787</v>
      </c>
      <c r="E183" s="100" t="s">
        <v>788</v>
      </c>
      <c r="F183" s="100" t="s">
        <v>789</v>
      </c>
      <c r="G183" s="101">
        <v>45595</v>
      </c>
      <c r="H183" s="100" t="s">
        <v>1149</v>
      </c>
      <c r="I183" s="100" t="s">
        <v>791</v>
      </c>
      <c r="J183" s="102">
        <v>21922314.719999999</v>
      </c>
      <c r="K183" s="102">
        <v>0</v>
      </c>
      <c r="L183" s="102">
        <v>21922314.719999999</v>
      </c>
    </row>
    <row r="184" spans="1:12" x14ac:dyDescent="0.3">
      <c r="A184" s="100" t="s">
        <v>1150</v>
      </c>
      <c r="B184" s="100" t="s">
        <v>785</v>
      </c>
      <c r="C184" s="100" t="s">
        <v>786</v>
      </c>
      <c r="D184" s="100" t="s">
        <v>787</v>
      </c>
      <c r="E184" s="100" t="s">
        <v>788</v>
      </c>
      <c r="F184" s="100" t="s">
        <v>789</v>
      </c>
      <c r="G184" s="101">
        <v>45504</v>
      </c>
      <c r="H184" s="100" t="s">
        <v>1151</v>
      </c>
      <c r="I184" s="100" t="s">
        <v>791</v>
      </c>
      <c r="J184" s="102">
        <v>577619138.86000001</v>
      </c>
      <c r="K184" s="102">
        <v>0</v>
      </c>
      <c r="L184" s="102">
        <v>577619138.86000001</v>
      </c>
    </row>
    <row r="185" spans="1:12" x14ac:dyDescent="0.3">
      <c r="A185" s="100" t="s">
        <v>1152</v>
      </c>
      <c r="B185" s="100" t="s">
        <v>785</v>
      </c>
      <c r="C185" s="100" t="s">
        <v>786</v>
      </c>
      <c r="D185" s="100" t="s">
        <v>787</v>
      </c>
      <c r="E185" s="100" t="s">
        <v>788</v>
      </c>
      <c r="F185" s="100" t="s">
        <v>789</v>
      </c>
      <c r="G185" s="101">
        <v>45473</v>
      </c>
      <c r="H185" s="100" t="s">
        <v>1153</v>
      </c>
      <c r="I185" s="100" t="s">
        <v>791</v>
      </c>
      <c r="J185" s="102">
        <v>187803445.18000001</v>
      </c>
      <c r="K185" s="102">
        <v>0</v>
      </c>
      <c r="L185" s="102">
        <v>187803445.18000001</v>
      </c>
    </row>
    <row r="186" spans="1:12" x14ac:dyDescent="0.3">
      <c r="A186" s="100" t="s">
        <v>1154</v>
      </c>
      <c r="B186" s="100" t="s">
        <v>785</v>
      </c>
      <c r="C186" s="100" t="s">
        <v>786</v>
      </c>
      <c r="D186" s="100" t="s">
        <v>787</v>
      </c>
      <c r="E186" s="100" t="s">
        <v>788</v>
      </c>
      <c r="F186" s="100" t="s">
        <v>789</v>
      </c>
      <c r="G186" s="101">
        <v>45808</v>
      </c>
      <c r="H186" s="100" t="s">
        <v>1155</v>
      </c>
      <c r="I186" s="100" t="s">
        <v>791</v>
      </c>
      <c r="J186" s="102">
        <v>5000</v>
      </c>
      <c r="K186" s="102">
        <v>0</v>
      </c>
      <c r="L186" s="102">
        <v>5000</v>
      </c>
    </row>
    <row r="187" spans="1:12" x14ac:dyDescent="0.3">
      <c r="A187" s="100" t="s">
        <v>1156</v>
      </c>
      <c r="B187" s="100" t="s">
        <v>785</v>
      </c>
      <c r="C187" s="100" t="s">
        <v>786</v>
      </c>
      <c r="D187" s="100" t="s">
        <v>787</v>
      </c>
      <c r="E187" s="100" t="s">
        <v>788</v>
      </c>
      <c r="F187" s="100" t="s">
        <v>789</v>
      </c>
      <c r="G187" s="101">
        <v>45716</v>
      </c>
      <c r="H187" s="100" t="s">
        <v>1157</v>
      </c>
      <c r="I187" s="100" t="s">
        <v>791</v>
      </c>
      <c r="J187" s="102">
        <v>267834756.16999999</v>
      </c>
      <c r="K187" s="102">
        <v>0</v>
      </c>
      <c r="L187" s="102">
        <v>267834756.16999999</v>
      </c>
    </row>
    <row r="188" spans="1:12" x14ac:dyDescent="0.3">
      <c r="A188" s="100" t="s">
        <v>1158</v>
      </c>
      <c r="B188" s="100" t="s">
        <v>785</v>
      </c>
      <c r="C188" s="100" t="s">
        <v>786</v>
      </c>
      <c r="D188" s="100" t="s">
        <v>787</v>
      </c>
      <c r="E188" s="100" t="s">
        <v>788</v>
      </c>
      <c r="F188" s="100" t="s">
        <v>789</v>
      </c>
      <c r="G188" s="101">
        <v>45473</v>
      </c>
      <c r="H188" s="100" t="s">
        <v>1159</v>
      </c>
      <c r="I188" s="100" t="s">
        <v>791</v>
      </c>
      <c r="J188" s="102">
        <v>330500126.95999998</v>
      </c>
      <c r="K188" s="102">
        <v>0</v>
      </c>
      <c r="L188" s="102">
        <v>330500126.95999998</v>
      </c>
    </row>
    <row r="189" spans="1:12" x14ac:dyDescent="0.3">
      <c r="A189" s="100" t="s">
        <v>1160</v>
      </c>
      <c r="B189" s="100" t="s">
        <v>785</v>
      </c>
      <c r="C189" s="100" t="s">
        <v>786</v>
      </c>
      <c r="D189" s="100" t="s">
        <v>787</v>
      </c>
      <c r="E189" s="100" t="s">
        <v>788</v>
      </c>
      <c r="F189" s="100" t="s">
        <v>789</v>
      </c>
      <c r="G189" s="101">
        <v>45382</v>
      </c>
      <c r="H189" s="100" t="s">
        <v>1161</v>
      </c>
      <c r="I189" s="100" t="s">
        <v>791</v>
      </c>
      <c r="J189" s="102">
        <v>9392444</v>
      </c>
      <c r="K189" s="102">
        <v>0</v>
      </c>
      <c r="L189" s="102">
        <v>9392444</v>
      </c>
    </row>
    <row r="190" spans="1:12" x14ac:dyDescent="0.3">
      <c r="A190" s="100" t="s">
        <v>1162</v>
      </c>
      <c r="B190" s="100" t="s">
        <v>785</v>
      </c>
      <c r="C190" s="100" t="s">
        <v>786</v>
      </c>
      <c r="D190" s="100" t="s">
        <v>787</v>
      </c>
      <c r="E190" s="100" t="s">
        <v>788</v>
      </c>
      <c r="F190" s="100" t="s">
        <v>789</v>
      </c>
      <c r="G190" s="101">
        <v>45535</v>
      </c>
      <c r="H190" s="100" t="s">
        <v>1163</v>
      </c>
      <c r="I190" s="100" t="s">
        <v>791</v>
      </c>
      <c r="J190" s="102">
        <v>322452862.30000001</v>
      </c>
      <c r="K190" s="102">
        <v>0</v>
      </c>
      <c r="L190" s="102">
        <v>322452862.30000001</v>
      </c>
    </row>
    <row r="191" spans="1:12" x14ac:dyDescent="0.3">
      <c r="A191" s="100" t="s">
        <v>1164</v>
      </c>
      <c r="B191" s="100" t="s">
        <v>785</v>
      </c>
      <c r="C191" s="100" t="s">
        <v>786</v>
      </c>
      <c r="D191" s="100" t="s">
        <v>787</v>
      </c>
      <c r="E191" s="100" t="s">
        <v>788</v>
      </c>
      <c r="F191" s="100" t="s">
        <v>789</v>
      </c>
      <c r="G191" s="101">
        <v>45535</v>
      </c>
      <c r="H191" s="100" t="s">
        <v>1165</v>
      </c>
      <c r="I191" s="100" t="s">
        <v>791</v>
      </c>
      <c r="J191" s="102">
        <v>320860435.14999998</v>
      </c>
      <c r="K191" s="102">
        <v>0</v>
      </c>
      <c r="L191" s="102">
        <v>320860435.14999998</v>
      </c>
    </row>
    <row r="192" spans="1:12" x14ac:dyDescent="0.3">
      <c r="A192" s="100" t="s">
        <v>1166</v>
      </c>
      <c r="B192" s="100" t="s">
        <v>785</v>
      </c>
      <c r="C192" s="100" t="s">
        <v>786</v>
      </c>
      <c r="D192" s="100" t="s">
        <v>787</v>
      </c>
      <c r="E192" s="100" t="s">
        <v>788</v>
      </c>
      <c r="F192" s="100" t="s">
        <v>789</v>
      </c>
      <c r="G192" s="101">
        <v>45595</v>
      </c>
      <c r="H192" s="100" t="s">
        <v>1167</v>
      </c>
      <c r="I192" s="100" t="s">
        <v>791</v>
      </c>
      <c r="J192" s="102">
        <v>222195742.65000001</v>
      </c>
      <c r="K192" s="102">
        <v>0</v>
      </c>
      <c r="L192" s="102">
        <v>222195742.65000001</v>
      </c>
    </row>
    <row r="193" spans="1:12" x14ac:dyDescent="0.3">
      <c r="A193" s="100" t="s">
        <v>1168</v>
      </c>
      <c r="B193" s="100" t="s">
        <v>785</v>
      </c>
      <c r="C193" s="100" t="s">
        <v>786</v>
      </c>
      <c r="D193" s="100" t="s">
        <v>787</v>
      </c>
      <c r="E193" s="100" t="s">
        <v>788</v>
      </c>
      <c r="F193" s="100" t="s">
        <v>789</v>
      </c>
      <c r="G193" s="101">
        <v>45930</v>
      </c>
      <c r="H193" s="100" t="s">
        <v>1169</v>
      </c>
      <c r="I193" s="100" t="s">
        <v>791</v>
      </c>
      <c r="J193" s="102">
        <v>503000</v>
      </c>
      <c r="K193" s="102">
        <v>0</v>
      </c>
      <c r="L193" s="102">
        <v>503000</v>
      </c>
    </row>
    <row r="194" spans="1:12" x14ac:dyDescent="0.3">
      <c r="A194" s="100" t="s">
        <v>1170</v>
      </c>
      <c r="B194" s="100" t="s">
        <v>785</v>
      </c>
      <c r="C194" s="100" t="s">
        <v>786</v>
      </c>
      <c r="D194" s="100" t="s">
        <v>787</v>
      </c>
      <c r="E194" s="100" t="s">
        <v>788</v>
      </c>
      <c r="F194" s="100" t="s">
        <v>789</v>
      </c>
      <c r="G194" s="101">
        <v>45900</v>
      </c>
      <c r="H194" s="100" t="s">
        <v>1171</v>
      </c>
      <c r="I194" s="100" t="s">
        <v>791</v>
      </c>
      <c r="J194" s="102">
        <v>503816526.22000003</v>
      </c>
      <c r="K194" s="102">
        <v>0</v>
      </c>
      <c r="L194" s="102">
        <v>503816526.22000003</v>
      </c>
    </row>
    <row r="195" spans="1:12" x14ac:dyDescent="0.3">
      <c r="A195" s="100" t="s">
        <v>1172</v>
      </c>
      <c r="B195" s="100" t="s">
        <v>785</v>
      </c>
      <c r="C195" s="100" t="s">
        <v>786</v>
      </c>
      <c r="D195" s="100" t="s">
        <v>787</v>
      </c>
      <c r="E195" s="100" t="s">
        <v>788</v>
      </c>
      <c r="F195" s="100" t="s">
        <v>789</v>
      </c>
      <c r="G195" s="101">
        <v>45930</v>
      </c>
      <c r="H195" s="100" t="s">
        <v>1173</v>
      </c>
      <c r="I195" s="100" t="s">
        <v>791</v>
      </c>
      <c r="J195" s="102">
        <v>26520656.77</v>
      </c>
      <c r="K195" s="102">
        <v>0</v>
      </c>
      <c r="L195" s="102">
        <v>26520656.77</v>
      </c>
    </row>
    <row r="196" spans="1:12" x14ac:dyDescent="0.3">
      <c r="A196" s="100" t="s">
        <v>1174</v>
      </c>
      <c r="B196" s="100" t="s">
        <v>785</v>
      </c>
      <c r="C196" s="100" t="s">
        <v>786</v>
      </c>
      <c r="D196" s="100" t="s">
        <v>787</v>
      </c>
      <c r="E196" s="100" t="s">
        <v>788</v>
      </c>
      <c r="F196" s="100" t="s">
        <v>789</v>
      </c>
      <c r="G196" s="101">
        <v>45930</v>
      </c>
      <c r="H196" s="100" t="s">
        <v>1175</v>
      </c>
      <c r="I196" s="100" t="s">
        <v>791</v>
      </c>
      <c r="J196" s="102">
        <v>37432395.850000001</v>
      </c>
      <c r="K196" s="102">
        <v>0</v>
      </c>
      <c r="L196" s="102">
        <v>37432395.850000001</v>
      </c>
    </row>
    <row r="197" spans="1:12" x14ac:dyDescent="0.3">
      <c r="A197" s="100" t="s">
        <v>1176</v>
      </c>
      <c r="B197" s="100" t="s">
        <v>785</v>
      </c>
      <c r="C197" s="100" t="s">
        <v>786</v>
      </c>
      <c r="D197" s="100" t="s">
        <v>787</v>
      </c>
      <c r="E197" s="100" t="s">
        <v>788</v>
      </c>
      <c r="F197" s="100" t="s">
        <v>789</v>
      </c>
      <c r="G197" s="101">
        <v>45808</v>
      </c>
      <c r="H197" s="100" t="s">
        <v>1177</v>
      </c>
      <c r="I197" s="100" t="s">
        <v>791</v>
      </c>
      <c r="J197" s="102">
        <v>26561991.460000001</v>
      </c>
      <c r="K197" s="102">
        <v>0</v>
      </c>
      <c r="L197" s="102">
        <v>26561991.460000001</v>
      </c>
    </row>
    <row r="198" spans="1:12" x14ac:dyDescent="0.3">
      <c r="A198" s="100" t="s">
        <v>1178</v>
      </c>
      <c r="B198" s="100" t="s">
        <v>785</v>
      </c>
      <c r="C198" s="100" t="s">
        <v>786</v>
      </c>
      <c r="D198" s="100" t="s">
        <v>787</v>
      </c>
      <c r="E198" s="100" t="s">
        <v>788</v>
      </c>
      <c r="F198" s="100" t="s">
        <v>789</v>
      </c>
      <c r="G198" s="101">
        <v>45869</v>
      </c>
      <c r="H198" s="100" t="s">
        <v>1179</v>
      </c>
      <c r="I198" s="100" t="s">
        <v>791</v>
      </c>
      <c r="J198" s="102">
        <v>93261115.560000002</v>
      </c>
      <c r="K198" s="102">
        <v>0</v>
      </c>
      <c r="L198" s="102">
        <v>93261115.560000002</v>
      </c>
    </row>
    <row r="199" spans="1:12" x14ac:dyDescent="0.3">
      <c r="A199" s="100" t="s">
        <v>1180</v>
      </c>
      <c r="B199" s="100" t="s">
        <v>785</v>
      </c>
      <c r="C199" s="100" t="s">
        <v>786</v>
      </c>
      <c r="D199" s="100" t="s">
        <v>787</v>
      </c>
      <c r="E199" s="100" t="s">
        <v>788</v>
      </c>
      <c r="F199" s="100" t="s">
        <v>789</v>
      </c>
      <c r="G199" s="101">
        <v>45747</v>
      </c>
      <c r="H199" s="100" t="s">
        <v>1181</v>
      </c>
      <c r="I199" s="100" t="s">
        <v>791</v>
      </c>
      <c r="J199" s="102">
        <v>64971461</v>
      </c>
      <c r="K199" s="102">
        <v>0</v>
      </c>
      <c r="L199" s="102">
        <v>64971461</v>
      </c>
    </row>
    <row r="200" spans="1:12" x14ac:dyDescent="0.3">
      <c r="A200" s="100" t="s">
        <v>1182</v>
      </c>
      <c r="B200" s="100" t="s">
        <v>785</v>
      </c>
      <c r="C200" s="100" t="s">
        <v>786</v>
      </c>
      <c r="D200" s="100" t="s">
        <v>787</v>
      </c>
      <c r="E200" s="100" t="s">
        <v>788</v>
      </c>
      <c r="F200" s="100" t="s">
        <v>789</v>
      </c>
      <c r="G200" s="101">
        <v>45900</v>
      </c>
      <c r="H200" s="100" t="s">
        <v>1183</v>
      </c>
      <c r="I200" s="100" t="s">
        <v>791</v>
      </c>
      <c r="J200" s="102">
        <v>15300727.77</v>
      </c>
      <c r="K200" s="102">
        <v>0</v>
      </c>
      <c r="L200" s="102">
        <v>15300727.77</v>
      </c>
    </row>
    <row r="201" spans="1:12" x14ac:dyDescent="0.3">
      <c r="A201" s="100" t="s">
        <v>1184</v>
      </c>
      <c r="B201" s="100" t="s">
        <v>785</v>
      </c>
      <c r="C201" s="100" t="s">
        <v>786</v>
      </c>
      <c r="D201" s="100" t="s">
        <v>787</v>
      </c>
      <c r="E201" s="100" t="s">
        <v>788</v>
      </c>
      <c r="F201" s="100" t="s">
        <v>789</v>
      </c>
      <c r="G201" s="101">
        <v>45716</v>
      </c>
      <c r="H201" s="100" t="s">
        <v>1185</v>
      </c>
      <c r="I201" s="100" t="s">
        <v>791</v>
      </c>
      <c r="J201" s="102">
        <v>8594218.6099999994</v>
      </c>
      <c r="K201" s="102">
        <v>0</v>
      </c>
      <c r="L201" s="102">
        <v>8594218.6099999994</v>
      </c>
    </row>
    <row r="202" spans="1:12" x14ac:dyDescent="0.3">
      <c r="A202" s="100" t="s">
        <v>1186</v>
      </c>
      <c r="B202" s="100" t="s">
        <v>785</v>
      </c>
      <c r="C202" s="100" t="s">
        <v>786</v>
      </c>
      <c r="D202" s="100" t="s">
        <v>787</v>
      </c>
      <c r="E202" s="100" t="s">
        <v>788</v>
      </c>
      <c r="F202" s="100" t="s">
        <v>789</v>
      </c>
      <c r="G202" s="101">
        <v>45777</v>
      </c>
      <c r="H202" s="100" t="s">
        <v>1187</v>
      </c>
      <c r="I202" s="100" t="s">
        <v>791</v>
      </c>
      <c r="J202" s="102">
        <v>5000</v>
      </c>
      <c r="K202" s="102">
        <v>0</v>
      </c>
      <c r="L202" s="102">
        <v>5000</v>
      </c>
    </row>
    <row r="203" spans="1:12" x14ac:dyDescent="0.3">
      <c r="A203" s="100" t="s">
        <v>1188</v>
      </c>
      <c r="B203" s="100" t="s">
        <v>785</v>
      </c>
      <c r="C203" s="100" t="s">
        <v>786</v>
      </c>
      <c r="D203" s="100" t="s">
        <v>787</v>
      </c>
      <c r="E203" s="100" t="s">
        <v>788</v>
      </c>
      <c r="F203" s="100" t="s">
        <v>789</v>
      </c>
      <c r="G203" s="101">
        <v>45626</v>
      </c>
      <c r="H203" s="100" t="s">
        <v>1189</v>
      </c>
      <c r="I203" s="100" t="s">
        <v>791</v>
      </c>
      <c r="J203" s="102">
        <v>39567068.75</v>
      </c>
      <c r="K203" s="102">
        <v>0</v>
      </c>
      <c r="L203" s="102">
        <v>39567068.75</v>
      </c>
    </row>
    <row r="204" spans="1:12" x14ac:dyDescent="0.3">
      <c r="A204" s="100" t="s">
        <v>1190</v>
      </c>
      <c r="B204" s="100" t="s">
        <v>785</v>
      </c>
      <c r="C204" s="100" t="s">
        <v>786</v>
      </c>
      <c r="D204" s="100" t="s">
        <v>787</v>
      </c>
      <c r="E204" s="100" t="s">
        <v>788</v>
      </c>
      <c r="F204" s="100" t="s">
        <v>789</v>
      </c>
      <c r="G204" s="101">
        <v>45535</v>
      </c>
      <c r="H204" s="100" t="s">
        <v>1191</v>
      </c>
      <c r="I204" s="100" t="s">
        <v>791</v>
      </c>
      <c r="J204" s="102">
        <v>50131784.380000003</v>
      </c>
      <c r="K204" s="102">
        <v>0</v>
      </c>
      <c r="L204" s="102">
        <v>50131784.380000003</v>
      </c>
    </row>
    <row r="205" spans="1:12" x14ac:dyDescent="0.3">
      <c r="A205" s="100" t="s">
        <v>1192</v>
      </c>
      <c r="B205" s="100" t="s">
        <v>785</v>
      </c>
      <c r="C205" s="100" t="s">
        <v>786</v>
      </c>
      <c r="D205" s="100" t="s">
        <v>787</v>
      </c>
      <c r="E205" s="100" t="s">
        <v>788</v>
      </c>
      <c r="F205" s="100" t="s">
        <v>789</v>
      </c>
      <c r="G205" s="101">
        <v>45930</v>
      </c>
      <c r="H205" s="100" t="s">
        <v>1193</v>
      </c>
      <c r="I205" s="100" t="s">
        <v>791</v>
      </c>
      <c r="J205" s="102">
        <v>32211333.52</v>
      </c>
      <c r="K205" s="102">
        <v>0</v>
      </c>
      <c r="L205" s="102">
        <v>32211333.52</v>
      </c>
    </row>
    <row r="206" spans="1:12" x14ac:dyDescent="0.3">
      <c r="A206" s="100" t="s">
        <v>1194</v>
      </c>
      <c r="B206" s="100" t="s">
        <v>785</v>
      </c>
      <c r="C206" s="100" t="s">
        <v>786</v>
      </c>
      <c r="D206" s="100" t="s">
        <v>787</v>
      </c>
      <c r="E206" s="100" t="s">
        <v>788</v>
      </c>
      <c r="F206" s="100" t="s">
        <v>789</v>
      </c>
      <c r="G206" s="101">
        <v>45869</v>
      </c>
      <c r="H206" s="100" t="s">
        <v>1195</v>
      </c>
      <c r="I206" s="100" t="s">
        <v>791</v>
      </c>
      <c r="J206" s="102">
        <v>175273488.90000001</v>
      </c>
      <c r="K206" s="102">
        <v>0</v>
      </c>
      <c r="L206" s="102">
        <v>175273488.90000001</v>
      </c>
    </row>
    <row r="207" spans="1:12" x14ac:dyDescent="0.3">
      <c r="A207" s="100" t="s">
        <v>1196</v>
      </c>
      <c r="B207" s="100" t="s">
        <v>785</v>
      </c>
      <c r="C207" s="100" t="s">
        <v>786</v>
      </c>
      <c r="D207" s="100" t="s">
        <v>787</v>
      </c>
      <c r="E207" s="100" t="s">
        <v>788</v>
      </c>
      <c r="F207" s="100" t="s">
        <v>789</v>
      </c>
      <c r="G207" s="101">
        <v>45777</v>
      </c>
      <c r="H207" s="100" t="s">
        <v>1197</v>
      </c>
      <c r="I207" s="100" t="s">
        <v>791</v>
      </c>
      <c r="J207" s="102">
        <v>33885209.490000002</v>
      </c>
      <c r="K207" s="102">
        <v>0</v>
      </c>
      <c r="L207" s="102">
        <v>33885209.490000002</v>
      </c>
    </row>
    <row r="208" spans="1:12" x14ac:dyDescent="0.3">
      <c r="A208" s="100" t="s">
        <v>1198</v>
      </c>
      <c r="B208" s="100" t="s">
        <v>785</v>
      </c>
      <c r="C208" s="100" t="s">
        <v>786</v>
      </c>
      <c r="D208" s="100" t="s">
        <v>787</v>
      </c>
      <c r="E208" s="100" t="s">
        <v>788</v>
      </c>
      <c r="F208" s="100" t="s">
        <v>789</v>
      </c>
      <c r="G208" s="101">
        <v>45869</v>
      </c>
      <c r="H208" s="100" t="s">
        <v>1199</v>
      </c>
      <c r="I208" s="100" t="s">
        <v>791</v>
      </c>
      <c r="J208" s="102">
        <v>7273194.25</v>
      </c>
      <c r="K208" s="102">
        <v>0</v>
      </c>
      <c r="L208" s="102">
        <v>7273194.25</v>
      </c>
    </row>
    <row r="209" spans="1:12" x14ac:dyDescent="0.3">
      <c r="A209" s="100" t="s">
        <v>1200</v>
      </c>
      <c r="B209" s="100" t="s">
        <v>785</v>
      </c>
      <c r="C209" s="100" t="s">
        <v>786</v>
      </c>
      <c r="D209" s="100" t="s">
        <v>787</v>
      </c>
      <c r="E209" s="100" t="s">
        <v>788</v>
      </c>
      <c r="F209" s="100" t="s">
        <v>789</v>
      </c>
      <c r="G209" s="101">
        <v>45747</v>
      </c>
      <c r="H209" s="100" t="s">
        <v>1201</v>
      </c>
      <c r="I209" s="100" t="s">
        <v>791</v>
      </c>
      <c r="J209" s="102">
        <v>8036040.5899999999</v>
      </c>
      <c r="K209" s="102">
        <v>0</v>
      </c>
      <c r="L209" s="102">
        <v>8036040.5899999999</v>
      </c>
    </row>
    <row r="210" spans="1:12" x14ac:dyDescent="0.3">
      <c r="A210" s="100" t="s">
        <v>1202</v>
      </c>
      <c r="B210" s="100" t="s">
        <v>785</v>
      </c>
      <c r="C210" s="100" t="s">
        <v>786</v>
      </c>
      <c r="D210" s="100" t="s">
        <v>787</v>
      </c>
      <c r="E210" s="100" t="s">
        <v>788</v>
      </c>
      <c r="F210" s="100" t="s">
        <v>789</v>
      </c>
      <c r="G210" s="101">
        <v>45808</v>
      </c>
      <c r="H210" s="100" t="s">
        <v>1203</v>
      </c>
      <c r="I210" s="100" t="s">
        <v>791</v>
      </c>
      <c r="J210" s="102">
        <v>17338906.469999999</v>
      </c>
      <c r="K210" s="102">
        <v>0</v>
      </c>
      <c r="L210" s="102">
        <v>17338906.469999999</v>
      </c>
    </row>
    <row r="211" spans="1:12" x14ac:dyDescent="0.3">
      <c r="A211" s="100" t="s">
        <v>1204</v>
      </c>
      <c r="B211" s="100" t="s">
        <v>785</v>
      </c>
      <c r="C211" s="100" t="s">
        <v>786</v>
      </c>
      <c r="D211" s="100" t="s">
        <v>787</v>
      </c>
      <c r="E211" s="100" t="s">
        <v>788</v>
      </c>
      <c r="F211" s="100" t="s">
        <v>789</v>
      </c>
      <c r="G211" s="101">
        <v>45900</v>
      </c>
      <c r="H211" s="100" t="s">
        <v>1205</v>
      </c>
      <c r="I211" s="100" t="s">
        <v>791</v>
      </c>
      <c r="J211" s="102">
        <v>246293871.62</v>
      </c>
      <c r="K211" s="102">
        <v>0</v>
      </c>
      <c r="L211" s="102">
        <v>246293871.62</v>
      </c>
    </row>
    <row r="212" spans="1:12" x14ac:dyDescent="0.3">
      <c r="A212" s="100" t="s">
        <v>1206</v>
      </c>
      <c r="B212" s="100" t="s">
        <v>785</v>
      </c>
      <c r="C212" s="100" t="s">
        <v>786</v>
      </c>
      <c r="D212" s="100" t="s">
        <v>787</v>
      </c>
      <c r="E212" s="100" t="s">
        <v>788</v>
      </c>
      <c r="F212" s="100" t="s">
        <v>789</v>
      </c>
      <c r="G212" s="101">
        <v>46022</v>
      </c>
      <c r="H212" s="100" t="s">
        <v>1207</v>
      </c>
      <c r="I212" s="100" t="s">
        <v>791</v>
      </c>
      <c r="J212" s="102">
        <v>73605188.480000004</v>
      </c>
      <c r="K212" s="102">
        <v>0</v>
      </c>
      <c r="L212" s="102">
        <v>73605188.480000004</v>
      </c>
    </row>
    <row r="213" spans="1:12" x14ac:dyDescent="0.3">
      <c r="A213" s="100" t="s">
        <v>1208</v>
      </c>
      <c r="B213" s="100" t="s">
        <v>785</v>
      </c>
      <c r="C213" s="100" t="s">
        <v>786</v>
      </c>
      <c r="D213" s="100" t="s">
        <v>787</v>
      </c>
      <c r="E213" s="100" t="s">
        <v>788</v>
      </c>
      <c r="F213" s="100" t="s">
        <v>789</v>
      </c>
      <c r="G213" s="101">
        <v>45930</v>
      </c>
      <c r="H213" s="100" t="s">
        <v>1209</v>
      </c>
      <c r="I213" s="100" t="s">
        <v>791</v>
      </c>
      <c r="J213" s="102">
        <v>511988595.62</v>
      </c>
      <c r="K213" s="102">
        <v>0</v>
      </c>
      <c r="L213" s="102">
        <v>511988595.62</v>
      </c>
    </row>
    <row r="214" spans="1:12" x14ac:dyDescent="0.3">
      <c r="A214" s="100"/>
      <c r="B214" s="100" t="s">
        <v>785</v>
      </c>
      <c r="C214" s="100" t="s">
        <v>786</v>
      </c>
      <c r="D214" s="100" t="s">
        <v>787</v>
      </c>
      <c r="E214" s="103" t="s">
        <v>1210</v>
      </c>
      <c r="F214" s="100" t="s">
        <v>789</v>
      </c>
      <c r="G214" s="101" t="s">
        <v>1211</v>
      </c>
      <c r="H214" s="100" t="s">
        <v>1212</v>
      </c>
      <c r="I214" s="100" t="s">
        <v>791</v>
      </c>
      <c r="J214" s="102">
        <v>1402507.18</v>
      </c>
      <c r="K214" s="102">
        <v>0</v>
      </c>
      <c r="L214" s="102">
        <v>1402507.18</v>
      </c>
    </row>
    <row r="215" spans="1:12" x14ac:dyDescent="0.3">
      <c r="A215" s="100"/>
      <c r="B215" s="100" t="s">
        <v>785</v>
      </c>
      <c r="C215" s="100" t="s">
        <v>786</v>
      </c>
      <c r="D215" s="100" t="s">
        <v>787</v>
      </c>
      <c r="E215" s="103" t="s">
        <v>1210</v>
      </c>
      <c r="F215" s="100" t="s">
        <v>789</v>
      </c>
      <c r="G215" s="101" t="s">
        <v>1213</v>
      </c>
      <c r="H215" s="100" t="s">
        <v>927</v>
      </c>
      <c r="I215" s="100" t="s">
        <v>791</v>
      </c>
      <c r="J215" s="102">
        <v>1606945.09</v>
      </c>
      <c r="K215" s="102">
        <v>0</v>
      </c>
      <c r="L215" s="102">
        <v>1606945.09</v>
      </c>
    </row>
    <row r="216" spans="1:12" x14ac:dyDescent="0.3">
      <c r="A216" s="100"/>
      <c r="B216" s="100" t="s">
        <v>785</v>
      </c>
      <c r="C216" s="100" t="s">
        <v>786</v>
      </c>
      <c r="D216" s="100" t="s">
        <v>787</v>
      </c>
      <c r="E216" s="103" t="s">
        <v>1210</v>
      </c>
      <c r="F216" s="100" t="s">
        <v>789</v>
      </c>
      <c r="G216" s="101" t="s">
        <v>1211</v>
      </c>
      <c r="H216" s="100" t="s">
        <v>1214</v>
      </c>
      <c r="I216" s="100" t="s">
        <v>791</v>
      </c>
      <c r="J216" s="102">
        <v>66045346.469999999</v>
      </c>
      <c r="K216" s="102">
        <v>0</v>
      </c>
      <c r="L216" s="102">
        <v>66045346.469999999</v>
      </c>
    </row>
    <row r="217" spans="1:12" x14ac:dyDescent="0.3">
      <c r="A217" s="100"/>
      <c r="B217" s="100" t="s">
        <v>785</v>
      </c>
      <c r="C217" s="100" t="s">
        <v>786</v>
      </c>
      <c r="D217" s="100" t="s">
        <v>787</v>
      </c>
      <c r="E217" s="103" t="s">
        <v>1210</v>
      </c>
      <c r="F217" s="100" t="s">
        <v>789</v>
      </c>
      <c r="G217" s="101" t="s">
        <v>1215</v>
      </c>
      <c r="H217" s="100" t="s">
        <v>1216</v>
      </c>
      <c r="I217" s="100" t="s">
        <v>791</v>
      </c>
      <c r="J217" s="102">
        <v>33150813.050000001</v>
      </c>
      <c r="K217" s="102">
        <v>0</v>
      </c>
      <c r="L217" s="102">
        <v>33150813.050000001</v>
      </c>
    </row>
    <row r="218" spans="1:12" x14ac:dyDescent="0.3">
      <c r="A218" s="100"/>
      <c r="B218" s="100" t="s">
        <v>785</v>
      </c>
      <c r="C218" s="100" t="s">
        <v>786</v>
      </c>
      <c r="D218" s="100" t="s">
        <v>787</v>
      </c>
      <c r="E218" s="103" t="s">
        <v>1210</v>
      </c>
      <c r="F218" s="100" t="s">
        <v>789</v>
      </c>
      <c r="G218" s="101" t="s">
        <v>1215</v>
      </c>
      <c r="H218" s="100" t="s">
        <v>1109</v>
      </c>
      <c r="I218" s="100" t="s">
        <v>791</v>
      </c>
      <c r="J218" s="102">
        <v>14613873.039999999</v>
      </c>
      <c r="K218" s="102">
        <v>0</v>
      </c>
      <c r="L218" s="102">
        <v>14613873.039999999</v>
      </c>
    </row>
    <row r="219" spans="1:12" x14ac:dyDescent="0.3">
      <c r="A219" s="100"/>
      <c r="B219" s="100" t="s">
        <v>785</v>
      </c>
      <c r="C219" s="100" t="s">
        <v>786</v>
      </c>
      <c r="D219" s="100" t="s">
        <v>787</v>
      </c>
      <c r="E219" s="103" t="s">
        <v>1217</v>
      </c>
      <c r="F219" s="100"/>
      <c r="G219" s="101"/>
      <c r="H219" s="100" t="s">
        <v>1218</v>
      </c>
      <c r="I219" s="100" t="s">
        <v>791</v>
      </c>
      <c r="J219" s="102">
        <v>466199342.98000002</v>
      </c>
      <c r="K219" s="102">
        <v>0</v>
      </c>
      <c r="L219" s="102">
        <v>466199342.98000002</v>
      </c>
    </row>
    <row r="220" spans="1:12" x14ac:dyDescent="0.3">
      <c r="A220" s="100"/>
      <c r="B220" s="100" t="s">
        <v>785</v>
      </c>
      <c r="C220" s="100" t="s">
        <v>786</v>
      </c>
      <c r="D220" s="100" t="s">
        <v>787</v>
      </c>
      <c r="E220" s="103" t="s">
        <v>1219</v>
      </c>
      <c r="F220" s="100"/>
      <c r="G220" s="101"/>
      <c r="H220" s="100" t="s">
        <v>1220</v>
      </c>
      <c r="I220" s="100" t="s">
        <v>791</v>
      </c>
      <c r="J220" s="102">
        <v>30278635.719999999</v>
      </c>
      <c r="K220" s="102">
        <v>0</v>
      </c>
      <c r="L220" s="102">
        <v>30278635.719999999</v>
      </c>
    </row>
    <row r="221" spans="1:12" x14ac:dyDescent="0.3">
      <c r="A221" s="100"/>
      <c r="B221" s="100"/>
      <c r="C221" s="100"/>
      <c r="D221" s="100"/>
      <c r="E221" s="103"/>
      <c r="F221" s="100"/>
      <c r="G221" s="101"/>
      <c r="H221" s="100"/>
      <c r="I221" s="100"/>
      <c r="J221" s="102"/>
      <c r="K221" s="102"/>
      <c r="L221" s="102"/>
    </row>
    <row r="222" spans="1:12" x14ac:dyDescent="0.3">
      <c r="J222" s="104">
        <f>SUM(J4:J220)</f>
        <v>40687019328.709991</v>
      </c>
      <c r="K222" s="104">
        <f t="shared" ref="K222:L222" si="0">SUM(K4:K220)</f>
        <v>0</v>
      </c>
      <c r="L222" s="104">
        <f t="shared" si="0"/>
        <v>40687019328.709991</v>
      </c>
    </row>
    <row r="223" spans="1:12" x14ac:dyDescent="0.3">
      <c r="J223" s="105">
        <v>-5451594718.1199999</v>
      </c>
      <c r="K223" s="102">
        <v>0</v>
      </c>
      <c r="L223" s="105">
        <v>-5451594718.1199999</v>
      </c>
    </row>
    <row r="224" spans="1:12" ht="15" thickBot="1" x14ac:dyDescent="0.35">
      <c r="J224" s="106">
        <f>SUM(J222:J223)</f>
        <v>35235424610.589989</v>
      </c>
      <c r="K224" s="106">
        <f>SUM(K222:K223)</f>
        <v>0</v>
      </c>
      <c r="L224" s="106">
        <f>SUM(L222:L223)</f>
        <v>35235424610.589989</v>
      </c>
    </row>
    <row r="225" spans="10:12" ht="15" thickTop="1" x14ac:dyDescent="0.3">
      <c r="J225" s="107">
        <f>J224-'Nota #13 Propiedad, Planta y EQ'!H19</f>
        <v>-0.20001220703125</v>
      </c>
      <c r="K225" s="108"/>
      <c r="L225" s="107">
        <f>L224-'Nota #13 Propiedad, Planta y EQ'!H19</f>
        <v>-0.20001220703125</v>
      </c>
    </row>
    <row r="226" spans="10:12" x14ac:dyDescent="0.3">
      <c r="L226" s="109"/>
    </row>
    <row r="227" spans="10:12" x14ac:dyDescent="0.3">
      <c r="L227" s="84"/>
    </row>
    <row r="228" spans="10:12" x14ac:dyDescent="0.3">
      <c r="L228" s="96"/>
    </row>
    <row r="229" spans="10:12" x14ac:dyDescent="0.3">
      <c r="L229" s="84"/>
    </row>
  </sheetData>
  <autoFilter ref="A3:L220" xr:uid="{00000000-0009-0000-0000-000009000000}"/>
  <mergeCells count="1">
    <mergeCell ref="C1:L1"/>
  </mergeCells>
  <pageMargins left="0.7" right="0.7" top="0.75" bottom="0.75" header="0.3" footer="0.3"/>
  <pageSetup paperSize="9" scale="54" fitToHeight="0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FD74E-EBE5-4A49-B9DB-52725C48D05B}">
  <sheetPr>
    <pageSetUpPr fitToPage="1"/>
  </sheetPr>
  <dimension ref="B1:F35"/>
  <sheetViews>
    <sheetView showGridLines="0" workbookViewId="0">
      <selection activeCell="B376" sqref="B376:B379"/>
    </sheetView>
  </sheetViews>
  <sheetFormatPr defaultColWidth="11.44140625" defaultRowHeight="14.4" x14ac:dyDescent="0.3"/>
  <cols>
    <col min="1" max="1" width="6.44140625" style="110" customWidth="1"/>
    <col min="2" max="2" width="35.109375" style="110" customWidth="1"/>
    <col min="3" max="3" width="31.6640625" style="110" customWidth="1"/>
    <col min="4" max="4" width="24.88671875" style="110" bestFit="1" customWidth="1"/>
    <col min="5" max="5" width="16.109375" style="110" bestFit="1" customWidth="1"/>
    <col min="6" max="6" width="16.44140625" style="110" bestFit="1" customWidth="1"/>
    <col min="7" max="256" width="9.109375" style="110" customWidth="1"/>
    <col min="257" max="16384" width="11.44140625" style="110"/>
  </cols>
  <sheetData>
    <row r="1" spans="2:6" ht="15" thickBot="1" x14ac:dyDescent="0.35"/>
    <row r="2" spans="2:6" ht="15.6" x14ac:dyDescent="0.3">
      <c r="B2" s="111" t="s">
        <v>0</v>
      </c>
      <c r="C2" s="112"/>
      <c r="D2" s="113"/>
    </row>
    <row r="3" spans="2:6" ht="15.6" x14ac:dyDescent="0.3">
      <c r="B3" s="114" t="s">
        <v>1221</v>
      </c>
      <c r="C3" s="115"/>
      <c r="D3" s="116"/>
    </row>
    <row r="4" spans="2:6" ht="15.6" x14ac:dyDescent="0.3">
      <c r="B4" s="114" t="s">
        <v>1222</v>
      </c>
      <c r="C4" s="115"/>
      <c r="D4" s="116"/>
    </row>
    <row r="5" spans="2:6" ht="16.2" thickBot="1" x14ac:dyDescent="0.35">
      <c r="B5" s="117" t="s">
        <v>1223</v>
      </c>
      <c r="C5" s="118"/>
      <c r="D5" s="119"/>
    </row>
    <row r="6" spans="2:6" ht="18" x14ac:dyDescent="0.35">
      <c r="B6" s="120"/>
      <c r="C6" s="120"/>
      <c r="D6" s="120"/>
    </row>
    <row r="7" spans="2:6" ht="18" x14ac:dyDescent="0.35">
      <c r="B7" s="121"/>
      <c r="C7" s="122">
        <v>2025</v>
      </c>
      <c r="D7" s="122">
        <v>2024</v>
      </c>
    </row>
    <row r="8" spans="2:6" ht="18" x14ac:dyDescent="0.35">
      <c r="B8" s="123" t="s">
        <v>1224</v>
      </c>
      <c r="C8" s="124">
        <v>37429640246.300003</v>
      </c>
      <c r="D8" s="125">
        <v>37429640246.300003</v>
      </c>
      <c r="E8" s="126"/>
      <c r="F8" s="126"/>
    </row>
    <row r="9" spans="2:6" ht="18" x14ac:dyDescent="0.35">
      <c r="B9" s="123" t="s">
        <v>1225</v>
      </c>
      <c r="C9" s="124">
        <v>20735761355.889999</v>
      </c>
      <c r="D9" s="125">
        <v>20306923574.470001</v>
      </c>
      <c r="E9" s="126"/>
      <c r="F9" s="126"/>
    </row>
    <row r="10" spans="2:6" ht="18" x14ac:dyDescent="0.35">
      <c r="B10" s="123" t="s">
        <v>1226</v>
      </c>
      <c r="C10" s="124">
        <v>9949117661.9699993</v>
      </c>
      <c r="D10" s="125">
        <v>10410756853</v>
      </c>
      <c r="E10" s="126"/>
      <c r="F10" s="126"/>
    </row>
    <row r="11" spans="2:6" ht="18" x14ac:dyDescent="0.35">
      <c r="B11" s="123" t="s">
        <v>1227</v>
      </c>
      <c r="C11" s="124">
        <v>8110838348.0299997</v>
      </c>
      <c r="D11" s="125">
        <v>7926301240.3199997</v>
      </c>
      <c r="E11" s="126"/>
      <c r="F11" s="126"/>
    </row>
    <row r="12" spans="2:6" ht="18" x14ac:dyDescent="0.35">
      <c r="B12" s="123" t="s">
        <v>1228</v>
      </c>
      <c r="C12" s="124">
        <v>2820600</v>
      </c>
      <c r="D12" s="125">
        <v>2101695</v>
      </c>
      <c r="E12" s="126"/>
      <c r="F12" s="126"/>
    </row>
    <row r="13" spans="2:6" ht="18" x14ac:dyDescent="0.35">
      <c r="B13" s="123" t="s">
        <v>1229</v>
      </c>
      <c r="C13" s="124">
        <v>20558427.73</v>
      </c>
      <c r="D13" s="125">
        <v>28844926.73</v>
      </c>
      <c r="E13" s="126"/>
      <c r="F13" s="126"/>
    </row>
    <row r="14" spans="2:6" ht="18" x14ac:dyDescent="0.35">
      <c r="B14" s="123" t="s">
        <v>1230</v>
      </c>
      <c r="C14" s="124">
        <v>608440692.20998633</v>
      </c>
      <c r="D14" s="125">
        <v>115692994.90000001</v>
      </c>
      <c r="E14" s="126"/>
      <c r="F14" s="126"/>
    </row>
    <row r="15" spans="2:6" ht="18" x14ac:dyDescent="0.35">
      <c r="B15" s="127"/>
      <c r="C15" s="128">
        <f>SUM(C8:C14)</f>
        <v>76857177332.12999</v>
      </c>
      <c r="D15" s="128">
        <f>SUM(D8:D14)</f>
        <v>76220261530.719986</v>
      </c>
    </row>
    <row r="18" spans="2:4" ht="18" x14ac:dyDescent="0.35">
      <c r="B18" s="120"/>
      <c r="C18" s="120"/>
      <c r="D18" s="120"/>
    </row>
    <row r="19" spans="2:4" ht="18" x14ac:dyDescent="0.35">
      <c r="B19" s="120"/>
      <c r="C19" s="120"/>
      <c r="D19" s="120"/>
    </row>
    <row r="20" spans="2:4" ht="18" x14ac:dyDescent="0.35">
      <c r="B20" s="120"/>
      <c r="C20" s="120"/>
      <c r="D20" s="120"/>
    </row>
    <row r="21" spans="2:4" ht="18" x14ac:dyDescent="0.35">
      <c r="B21" s="120"/>
      <c r="C21" s="120"/>
      <c r="D21" s="120"/>
    </row>
    <row r="22" spans="2:4" ht="18" x14ac:dyDescent="0.35">
      <c r="B22" s="129"/>
      <c r="C22" s="84"/>
      <c r="D22" s="129"/>
    </row>
    <row r="23" spans="2:4" ht="18" x14ac:dyDescent="0.35">
      <c r="B23" s="130"/>
      <c r="C23" s="130"/>
      <c r="D23" s="130"/>
    </row>
    <row r="24" spans="2:4" ht="18" x14ac:dyDescent="0.35">
      <c r="B24" s="129"/>
      <c r="C24" s="129"/>
      <c r="D24" s="129"/>
    </row>
    <row r="25" spans="2:4" ht="18" x14ac:dyDescent="0.35">
      <c r="B25" s="130"/>
      <c r="C25" s="131"/>
      <c r="D25" s="131"/>
    </row>
    <row r="26" spans="2:4" ht="18" x14ac:dyDescent="0.35">
      <c r="B26" s="130"/>
      <c r="C26" s="132"/>
      <c r="D26" s="132"/>
    </row>
    <row r="27" spans="2:4" ht="18" x14ac:dyDescent="0.35">
      <c r="B27" s="130"/>
      <c r="C27" s="132"/>
      <c r="D27" s="132"/>
    </row>
    <row r="28" spans="2:4" ht="18" x14ac:dyDescent="0.35">
      <c r="B28" s="130"/>
      <c r="C28" s="132"/>
      <c r="D28" s="132"/>
    </row>
    <row r="29" spans="2:4" ht="18" x14ac:dyDescent="0.35">
      <c r="B29" s="130"/>
      <c r="C29" s="132"/>
      <c r="D29" s="132"/>
    </row>
    <row r="30" spans="2:4" ht="18" x14ac:dyDescent="0.35">
      <c r="B30" s="130"/>
      <c r="C30" s="132"/>
      <c r="D30" s="132"/>
    </row>
    <row r="31" spans="2:4" ht="18" x14ac:dyDescent="0.35">
      <c r="B31" s="130"/>
      <c r="C31" s="132"/>
      <c r="D31" s="132"/>
    </row>
    <row r="32" spans="2:4" ht="18" x14ac:dyDescent="0.35">
      <c r="B32" s="133"/>
      <c r="C32" s="134"/>
      <c r="D32" s="134"/>
    </row>
    <row r="33" spans="2:4" ht="18" x14ac:dyDescent="0.35">
      <c r="B33" s="130"/>
      <c r="C33" s="130"/>
      <c r="D33" s="130"/>
    </row>
    <row r="34" spans="2:4" ht="18" x14ac:dyDescent="0.35">
      <c r="B34" s="130"/>
      <c r="C34" s="130"/>
      <c r="D34" s="130"/>
    </row>
    <row r="35" spans="2:4" ht="18" x14ac:dyDescent="0.35">
      <c r="B35" s="130"/>
      <c r="C35" s="130"/>
      <c r="D35" s="130"/>
    </row>
  </sheetData>
  <mergeCells count="4">
    <mergeCell ref="B2:D2"/>
    <mergeCell ref="B3:D3"/>
    <mergeCell ref="B4:D4"/>
    <mergeCell ref="B5:D5"/>
  </mergeCells>
  <printOptions horizontalCentered="1" verticalCentered="1"/>
  <pageMargins left="0.51181102362204722" right="0.31496062992125984" top="0.55118110236220474" bottom="6.4566929133858268" header="0.31496062992125984" footer="0.31496062992125984"/>
  <pageSetup paperSize="9" scale="83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9D302-A158-406F-A1FB-1304C8ECC806}">
  <sheetPr>
    <pageSetUpPr fitToPage="1"/>
  </sheetPr>
  <dimension ref="B1:H20"/>
  <sheetViews>
    <sheetView showGridLines="0" workbookViewId="0">
      <selection activeCell="B376" sqref="B376:B379"/>
    </sheetView>
  </sheetViews>
  <sheetFormatPr defaultColWidth="11.44140625" defaultRowHeight="14.4" x14ac:dyDescent="0.3"/>
  <cols>
    <col min="1" max="1" width="7.109375" customWidth="1"/>
    <col min="2" max="2" width="53" customWidth="1"/>
    <col min="3" max="3" width="26.44140625" customWidth="1"/>
    <col min="4" max="4" width="22.44140625" customWidth="1"/>
    <col min="5" max="6" width="9.109375" customWidth="1"/>
    <col min="7" max="7" width="26.88671875" customWidth="1"/>
    <col min="8" max="8" width="15.88671875" bestFit="1" customWidth="1"/>
    <col min="9" max="257" width="9.109375" customWidth="1"/>
  </cols>
  <sheetData>
    <row r="1" spans="2:8" x14ac:dyDescent="0.3">
      <c r="B1" s="135" t="s">
        <v>1231</v>
      </c>
      <c r="C1" s="136"/>
      <c r="D1" s="137"/>
    </row>
    <row r="2" spans="2:8" x14ac:dyDescent="0.3">
      <c r="B2" s="138"/>
      <c r="C2" s="139"/>
      <c r="D2" s="140"/>
    </row>
    <row r="3" spans="2:8" x14ac:dyDescent="0.3">
      <c r="B3" s="138"/>
      <c r="C3" s="139"/>
      <c r="D3" s="140"/>
    </row>
    <row r="4" spans="2:8" x14ac:dyDescent="0.3">
      <c r="B4" s="138"/>
      <c r="C4" s="139"/>
      <c r="D4" s="140"/>
    </row>
    <row r="5" spans="2:8" x14ac:dyDescent="0.3">
      <c r="B5" s="138"/>
      <c r="C5" s="139"/>
      <c r="D5" s="140"/>
    </row>
    <row r="6" spans="2:8" ht="15" thickBot="1" x14ac:dyDescent="0.35">
      <c r="B6" s="141"/>
      <c r="C6" s="142"/>
      <c r="D6" s="143"/>
    </row>
    <row r="7" spans="2:8" ht="20.25" customHeight="1" x14ac:dyDescent="0.3">
      <c r="B7" s="144" t="s">
        <v>1232</v>
      </c>
      <c r="C7" s="144">
        <v>2025</v>
      </c>
      <c r="D7" s="144">
        <v>2024</v>
      </c>
    </row>
    <row r="8" spans="2:8" x14ac:dyDescent="0.3">
      <c r="B8" s="145" t="s">
        <v>1233</v>
      </c>
      <c r="C8" s="146">
        <v>1071427816.2</v>
      </c>
      <c r="D8" s="146">
        <v>1071427816.2</v>
      </c>
    </row>
    <row r="9" spans="2:8" x14ac:dyDescent="0.3">
      <c r="B9" s="145" t="s">
        <v>1234</v>
      </c>
      <c r="C9" s="146">
        <v>789210</v>
      </c>
      <c r="D9" s="146">
        <v>42545</v>
      </c>
    </row>
    <row r="10" spans="2:8" x14ac:dyDescent="0.3">
      <c r="B10" s="145" t="s">
        <v>1235</v>
      </c>
      <c r="C10" s="146">
        <v>168911</v>
      </c>
      <c r="D10" s="146">
        <v>663761.4</v>
      </c>
    </row>
    <row r="11" spans="2:8" x14ac:dyDescent="0.3">
      <c r="B11" s="145" t="s">
        <v>1236</v>
      </c>
      <c r="C11" s="146">
        <v>255843</v>
      </c>
      <c r="D11" s="146">
        <v>1595936.07</v>
      </c>
    </row>
    <row r="12" spans="2:8" x14ac:dyDescent="0.3">
      <c r="B12" s="145" t="s">
        <v>1237</v>
      </c>
      <c r="C12" s="146">
        <v>19869261306.299999</v>
      </c>
      <c r="D12" s="146">
        <v>19848812400.439999</v>
      </c>
      <c r="G12" s="147"/>
    </row>
    <row r="13" spans="2:8" x14ac:dyDescent="0.3">
      <c r="B13" s="145" t="s">
        <v>1238</v>
      </c>
      <c r="C13" s="146">
        <v>231400070.56</v>
      </c>
      <c r="D13" s="146">
        <v>347100070.60000002</v>
      </c>
      <c r="G13" s="84"/>
    </row>
    <row r="14" spans="2:8" x14ac:dyDescent="0.3">
      <c r="B14" s="145" t="s">
        <v>1239</v>
      </c>
      <c r="C14" s="146">
        <v>22964499.969999999</v>
      </c>
      <c r="D14" s="146">
        <v>23071499.969999999</v>
      </c>
      <c r="G14" s="148"/>
      <c r="H14" s="84"/>
    </row>
    <row r="15" spans="2:8" x14ac:dyDescent="0.3">
      <c r="B15" s="145" t="s">
        <v>1240</v>
      </c>
      <c r="C15" s="146">
        <f>2698232251.64-18567396.58+176000-31154324.29</f>
        <v>2648686530.77</v>
      </c>
      <c r="D15" s="146">
        <f>1806547745.95+21010025.11</f>
        <v>1827557771.0599999</v>
      </c>
      <c r="G15" s="148"/>
      <c r="H15" s="84"/>
    </row>
    <row r="16" spans="2:8" ht="15.6" x14ac:dyDescent="0.3">
      <c r="B16" s="149" t="s">
        <v>1241</v>
      </c>
      <c r="C16" s="150">
        <f>SUM(C8:C15)</f>
        <v>23844954187.800003</v>
      </c>
      <c r="D16" s="150">
        <f>SUM(D8:D15)</f>
        <v>23120271800.740002</v>
      </c>
    </row>
    <row r="17" spans="3:4" x14ac:dyDescent="0.3">
      <c r="C17" s="84">
        <f>C16-'Notas de la 8-27'!C154</f>
        <v>0</v>
      </c>
      <c r="D17" s="84">
        <f>D16-'Notas de la 8-27'!D154</f>
        <v>0</v>
      </c>
    </row>
    <row r="19" spans="3:4" x14ac:dyDescent="0.3">
      <c r="D19" s="151" t="s">
        <v>1242</v>
      </c>
    </row>
    <row r="20" spans="3:4" x14ac:dyDescent="0.3">
      <c r="D20" s="151" t="s">
        <v>1243</v>
      </c>
    </row>
  </sheetData>
  <mergeCells count="1">
    <mergeCell ref="B1:D6"/>
  </mergeCells>
  <printOptions horizontalCentered="1" verticalCentered="1"/>
  <pageMargins left="0.70866141732283472" right="0.70866141732283472" top="0.35433070866141736" bottom="5.6692913385826778" header="0.31496062992125984" footer="0.31496062992125984"/>
  <pageSetup scale="76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B9E5D-BC18-48B3-AC18-EAD88EA5FFFE}">
  <sheetPr>
    <pageSetUpPr fitToPage="1"/>
  </sheetPr>
  <dimension ref="A1:I17"/>
  <sheetViews>
    <sheetView workbookViewId="0">
      <selection activeCell="B376" sqref="B376:B379"/>
    </sheetView>
  </sheetViews>
  <sheetFormatPr defaultColWidth="11.5546875" defaultRowHeight="14.4" x14ac:dyDescent="0.3"/>
  <cols>
    <col min="1" max="1" width="10" bestFit="1" customWidth="1"/>
    <col min="2" max="2" width="48.6640625" customWidth="1"/>
    <col min="3" max="3" width="16.33203125" customWidth="1"/>
    <col min="4" max="4" width="17.6640625" customWidth="1"/>
    <col min="5" max="5" width="16.88671875" customWidth="1"/>
    <col min="6" max="7" width="17" customWidth="1"/>
    <col min="8" max="8" width="17.44140625" customWidth="1"/>
  </cols>
  <sheetData>
    <row r="1" spans="1:9" ht="15" thickBot="1" x14ac:dyDescent="0.35"/>
    <row r="2" spans="1:9" ht="15.6" x14ac:dyDescent="0.3">
      <c r="A2" s="152"/>
      <c r="B2" s="153" t="s">
        <v>1244</v>
      </c>
      <c r="C2" s="154"/>
      <c r="D2" s="154"/>
      <c r="E2" s="154"/>
      <c r="F2" s="154"/>
      <c r="G2" s="154"/>
      <c r="H2" s="155"/>
    </row>
    <row r="3" spans="1:9" ht="15.6" x14ac:dyDescent="0.3">
      <c r="A3" s="152"/>
      <c r="B3" s="156" t="s">
        <v>1245</v>
      </c>
      <c r="C3" s="1"/>
      <c r="D3" s="1"/>
      <c r="E3" s="1"/>
      <c r="F3" s="1"/>
      <c r="G3" s="1"/>
      <c r="H3" s="157"/>
    </row>
    <row r="4" spans="1:9" ht="16.2" thickBot="1" x14ac:dyDescent="0.35">
      <c r="A4" s="152"/>
      <c r="B4" s="158" t="s">
        <v>1246</v>
      </c>
      <c r="C4" s="159"/>
      <c r="D4" s="159"/>
      <c r="E4" s="159"/>
      <c r="F4" s="159"/>
      <c r="G4" s="159"/>
      <c r="H4" s="160"/>
    </row>
    <row r="5" spans="1:9" x14ac:dyDescent="0.3">
      <c r="B5" s="161"/>
      <c r="C5" s="161"/>
      <c r="D5" s="162">
        <v>2025</v>
      </c>
      <c r="E5" s="161"/>
      <c r="F5" s="161"/>
      <c r="G5" s="161"/>
      <c r="H5" s="161"/>
    </row>
    <row r="6" spans="1:9" ht="93.75" customHeight="1" x14ac:dyDescent="0.3">
      <c r="A6" s="163" t="s">
        <v>1247</v>
      </c>
      <c r="B6" s="163" t="s">
        <v>1248</v>
      </c>
      <c r="C6" s="164" t="s">
        <v>1249</v>
      </c>
      <c r="D6" s="164" t="s">
        <v>1250</v>
      </c>
      <c r="E6" s="164" t="s">
        <v>1251</v>
      </c>
      <c r="F6" s="164" t="s">
        <v>1252</v>
      </c>
      <c r="G6" s="164" t="s">
        <v>1253</v>
      </c>
      <c r="H6" s="165" t="s">
        <v>1254</v>
      </c>
    </row>
    <row r="7" spans="1:9" hidden="1" x14ac:dyDescent="0.3">
      <c r="A7" s="166" t="s">
        <v>558</v>
      </c>
      <c r="B7" s="167" t="s">
        <v>559</v>
      </c>
      <c r="C7" s="168">
        <v>0</v>
      </c>
      <c r="D7" s="169"/>
      <c r="E7" s="170"/>
      <c r="F7" s="168"/>
      <c r="G7" s="168"/>
      <c r="H7" s="171">
        <f>SUM(C7:G7)</f>
        <v>0</v>
      </c>
      <c r="I7" s="172"/>
    </row>
    <row r="8" spans="1:9" x14ac:dyDescent="0.3">
      <c r="A8" s="173" t="s">
        <v>560</v>
      </c>
      <c r="B8" s="167" t="s">
        <v>561</v>
      </c>
      <c r="C8" s="171"/>
      <c r="D8" s="174"/>
      <c r="E8" s="174">
        <v>1208903.1499999999</v>
      </c>
      <c r="F8" s="171"/>
      <c r="G8" s="171"/>
      <c r="H8" s="171">
        <f t="shared" ref="H8:H11" si="0">SUM(C8:G8)</f>
        <v>1208903.1499999999</v>
      </c>
      <c r="I8" s="147"/>
    </row>
    <row r="9" spans="1:9" x14ac:dyDescent="0.3">
      <c r="A9" s="173" t="s">
        <v>562</v>
      </c>
      <c r="B9" s="167" t="s">
        <v>563</v>
      </c>
      <c r="C9" s="171"/>
      <c r="D9" s="171"/>
      <c r="E9" s="171"/>
      <c r="F9" s="171">
        <v>10017156.270000003</v>
      </c>
      <c r="G9" s="171"/>
      <c r="H9" s="171">
        <f t="shared" si="0"/>
        <v>10017156.270000003</v>
      </c>
      <c r="I9" s="147"/>
    </row>
    <row r="10" spans="1:9" x14ac:dyDescent="0.3">
      <c r="A10" s="173" t="s">
        <v>564</v>
      </c>
      <c r="B10" s="167" t="s">
        <v>565</v>
      </c>
      <c r="C10" s="171"/>
      <c r="D10" s="171">
        <v>17978560.059999995</v>
      </c>
      <c r="E10" s="171"/>
      <c r="F10" s="171"/>
      <c r="G10" s="171"/>
      <c r="H10" s="171">
        <f t="shared" si="0"/>
        <v>17978560.059999995</v>
      </c>
      <c r="I10" s="147"/>
    </row>
    <row r="11" spans="1:9" ht="15.75" customHeight="1" x14ac:dyDescent="0.3">
      <c r="A11" s="173" t="s">
        <v>566</v>
      </c>
      <c r="B11" s="167" t="s">
        <v>567</v>
      </c>
      <c r="C11" s="175"/>
      <c r="D11" s="174"/>
      <c r="E11" s="174"/>
      <c r="F11" s="176"/>
      <c r="G11" s="176">
        <v>10108285.150000006</v>
      </c>
      <c r="H11" s="171">
        <f t="shared" si="0"/>
        <v>10108285.150000006</v>
      </c>
      <c r="I11" s="147"/>
    </row>
    <row r="12" spans="1:9" ht="15.6" x14ac:dyDescent="0.3">
      <c r="A12" s="177"/>
      <c r="B12" s="178" t="s">
        <v>1255</v>
      </c>
      <c r="C12" s="179">
        <f t="shared" ref="C12:H12" si="1">SUM(C7:C11)</f>
        <v>0</v>
      </c>
      <c r="D12" s="179">
        <f t="shared" si="1"/>
        <v>17978560.059999995</v>
      </c>
      <c r="E12" s="179">
        <f t="shared" si="1"/>
        <v>1208903.1499999999</v>
      </c>
      <c r="F12" s="179">
        <f t="shared" si="1"/>
        <v>10017156.270000003</v>
      </c>
      <c r="G12" s="179">
        <f t="shared" si="1"/>
        <v>10108285.150000006</v>
      </c>
      <c r="H12" s="179">
        <f t="shared" si="1"/>
        <v>39312904.630000003</v>
      </c>
      <c r="I12" s="147"/>
    </row>
    <row r="13" spans="1:9" x14ac:dyDescent="0.3">
      <c r="E13" s="84"/>
      <c r="F13" s="84"/>
      <c r="G13" s="84"/>
      <c r="H13" s="84">
        <v>0</v>
      </c>
    </row>
    <row r="15" spans="1:9" x14ac:dyDescent="0.3">
      <c r="H15" s="96"/>
    </row>
    <row r="17" spans="8:8" x14ac:dyDescent="0.3">
      <c r="H17" s="84"/>
    </row>
  </sheetData>
  <mergeCells count="3">
    <mergeCell ref="B2:H2"/>
    <mergeCell ref="B3:H3"/>
    <mergeCell ref="B4:H4"/>
  </mergeCells>
  <pageMargins left="0.7" right="0.7" top="0.75" bottom="0.75" header="0.3" footer="0.3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Notas de la 8-27</vt:lpstr>
      <vt:lpstr>Nota #13 Propiedad, Planta y EQ</vt:lpstr>
      <vt:lpstr>Construcción en Proceso</vt:lpstr>
      <vt:lpstr>SPNF CXC </vt:lpstr>
      <vt:lpstr> SPNF CXP</vt:lpstr>
      <vt:lpstr>AYUDAS Y DONACIONES</vt:lpstr>
      <vt:lpstr>' SPNF CXP'!Print_Area</vt:lpstr>
      <vt:lpstr>'AYUDAS Y DONACIONES'!Print_Area</vt:lpstr>
      <vt:lpstr>'Construcción en Proceso'!Print_Area</vt:lpstr>
      <vt:lpstr>'Nota #13 Propiedad, Planta y EQ'!Print_Area</vt:lpstr>
      <vt:lpstr>'Notas de la 8-27'!Print_Area</vt:lpstr>
      <vt:lpstr>'SPNF CXC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 Javier Vasquez</dc:creator>
  <cp:lastModifiedBy>Erick Javier Vasquez</cp:lastModifiedBy>
  <dcterms:created xsi:type="dcterms:W3CDTF">2026-02-17T19:50:38Z</dcterms:created>
  <dcterms:modified xsi:type="dcterms:W3CDTF">2026-02-17T19:53:26Z</dcterms:modified>
</cp:coreProperties>
</file>